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https://vucbb-my.sharepoint.com/personal/marek_gero_bbsk_sk/Documents/Pracovná plocha/Projekty príprava/kotolňa SO-02 Mikovíniho BŠ/"/>
    </mc:Choice>
  </mc:AlternateContent>
  <xr:revisionPtr revIDLastSave="0" documentId="8_{A3B56F98-0010-4E35-9572-91315DD3A85A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Rekapitulácia stavby" sheetId="1" r:id="rId1"/>
    <sheet name="SO 02 - Kotolňa - ústredn..." sheetId="2" r:id="rId2"/>
    <sheet name="SO 02.150 - Kotolňa - ply..." sheetId="3" r:id="rId3"/>
    <sheet name="SO-02.130 - Vyregulovanie..." sheetId="4" r:id="rId4"/>
  </sheets>
  <definedNames>
    <definedName name="_xlnm._FilterDatabase" localSheetId="1" hidden="1">'SO 02 - Kotolňa - ústredn...'!$C$136:$K$508</definedName>
    <definedName name="_xlnm._FilterDatabase" localSheetId="2" hidden="1">'SO 02.150 - Kotolňa - ply...'!$C$127:$K$222</definedName>
    <definedName name="_xlnm._FilterDatabase" localSheetId="3" hidden="1">'SO-02.130 - Vyregulovanie...'!$C$126:$K$175</definedName>
    <definedName name="_xlnm.Print_Titles" localSheetId="0">'Rekapitulácia stavby'!$92:$92</definedName>
    <definedName name="_xlnm.Print_Titles" localSheetId="1">'SO 02 - Kotolňa - ústredn...'!$136:$136</definedName>
    <definedName name="_xlnm.Print_Titles" localSheetId="2">'SO 02.150 - Kotolňa - ply...'!$127:$127</definedName>
    <definedName name="_xlnm.Print_Titles" localSheetId="3">'SO-02.130 - Vyregulovanie...'!$126:$126</definedName>
    <definedName name="_xlnm.Print_Area" localSheetId="0">'Rekapitulácia stavby'!$D$4:$AO$76,'Rekapitulácia stavby'!$C$82:$AQ$98</definedName>
    <definedName name="_xlnm.Print_Area" localSheetId="1">'SO 02 - Kotolňa - ústredn...'!$C$4:$J$76,'SO 02 - Kotolňa - ústredn...'!$C$82:$J$118,'SO 02 - Kotolňa - ústredn...'!$C$124:$J$508</definedName>
    <definedName name="_xlnm.Print_Area" localSheetId="2">'SO 02.150 - Kotolňa - ply...'!$C$4:$J$76,'SO 02.150 - Kotolňa - ply...'!$C$82:$J$109,'SO 02.150 - Kotolňa - ply...'!$C$115:$J$222</definedName>
    <definedName name="_xlnm.Print_Area" localSheetId="3">'SO-02.130 - Vyregulovanie...'!$C$4:$J$76,'SO-02.130 - Vyregulovanie...'!$C$82:$J$108,'SO-02.130 - Vyregulovanie...'!$C$114:$J$175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69" i="4" l="1"/>
  <c r="J37" i="4"/>
  <c r="J36" i="4"/>
  <c r="AY97" i="1"/>
  <c r="J35" i="4"/>
  <c r="AX97" i="1" s="1"/>
  <c r="BI175" i="4"/>
  <c r="BH175" i="4"/>
  <c r="BG175" i="4"/>
  <c r="BE175" i="4"/>
  <c r="T175" i="4"/>
  <c r="R175" i="4"/>
  <c r="P175" i="4"/>
  <c r="BI174" i="4"/>
  <c r="BH174" i="4"/>
  <c r="BG174" i="4"/>
  <c r="BE174" i="4"/>
  <c r="T174" i="4"/>
  <c r="R174" i="4"/>
  <c r="P174" i="4"/>
  <c r="BI173" i="4"/>
  <c r="BH173" i="4"/>
  <c r="BG173" i="4"/>
  <c r="BE173" i="4"/>
  <c r="T173" i="4"/>
  <c r="R173" i="4"/>
  <c r="P173" i="4"/>
  <c r="BI171" i="4"/>
  <c r="BH171" i="4"/>
  <c r="BG171" i="4"/>
  <c r="BE171" i="4"/>
  <c r="T171" i="4"/>
  <c r="T170" i="4"/>
  <c r="R171" i="4"/>
  <c r="R170" i="4"/>
  <c r="P171" i="4"/>
  <c r="P170" i="4" s="1"/>
  <c r="J105" i="4"/>
  <c r="BI168" i="4"/>
  <c r="BH168" i="4"/>
  <c r="BG168" i="4"/>
  <c r="BE168" i="4"/>
  <c r="T168" i="4"/>
  <c r="T167" i="4"/>
  <c r="R168" i="4"/>
  <c r="R167" i="4"/>
  <c r="P168" i="4"/>
  <c r="P167" i="4"/>
  <c r="BI166" i="4"/>
  <c r="BH166" i="4"/>
  <c r="BG166" i="4"/>
  <c r="BE166" i="4"/>
  <c r="T166" i="4"/>
  <c r="R166" i="4"/>
  <c r="P166" i="4"/>
  <c r="BI165" i="4"/>
  <c r="BH165" i="4"/>
  <c r="BG165" i="4"/>
  <c r="BE165" i="4"/>
  <c r="T165" i="4"/>
  <c r="R165" i="4"/>
  <c r="P165" i="4"/>
  <c r="BI164" i="4"/>
  <c r="BH164" i="4"/>
  <c r="BG164" i="4"/>
  <c r="BE164" i="4"/>
  <c r="T164" i="4"/>
  <c r="R164" i="4"/>
  <c r="P164" i="4"/>
  <c r="BI163" i="4"/>
  <c r="BH163" i="4"/>
  <c r="BG163" i="4"/>
  <c r="BE163" i="4"/>
  <c r="T163" i="4"/>
  <c r="R163" i="4"/>
  <c r="P163" i="4"/>
  <c r="BI162" i="4"/>
  <c r="BH162" i="4"/>
  <c r="BG162" i="4"/>
  <c r="BE162" i="4"/>
  <c r="T162" i="4"/>
  <c r="R162" i="4"/>
  <c r="P162" i="4"/>
  <c r="BI161" i="4"/>
  <c r="BH161" i="4"/>
  <c r="BG161" i="4"/>
  <c r="BE161" i="4"/>
  <c r="T161" i="4"/>
  <c r="R161" i="4"/>
  <c r="P161" i="4"/>
  <c r="BI159" i="4"/>
  <c r="BH159" i="4"/>
  <c r="BG159" i="4"/>
  <c r="BE159" i="4"/>
  <c r="T159" i="4"/>
  <c r="R159" i="4"/>
  <c r="P159" i="4"/>
  <c r="BI158" i="4"/>
  <c r="BH158" i="4"/>
  <c r="BG158" i="4"/>
  <c r="BE158" i="4"/>
  <c r="T158" i="4"/>
  <c r="R158" i="4"/>
  <c r="P158" i="4"/>
  <c r="BI157" i="4"/>
  <c r="BH157" i="4"/>
  <c r="BG157" i="4"/>
  <c r="BE157" i="4"/>
  <c r="T157" i="4"/>
  <c r="R157" i="4"/>
  <c r="P157" i="4"/>
  <c r="BI156" i="4"/>
  <c r="BH156" i="4"/>
  <c r="BG156" i="4"/>
  <c r="BE156" i="4"/>
  <c r="T156" i="4"/>
  <c r="R156" i="4"/>
  <c r="P156" i="4"/>
  <c r="BI155" i="4"/>
  <c r="BH155" i="4"/>
  <c r="BG155" i="4"/>
  <c r="BE155" i="4"/>
  <c r="T155" i="4"/>
  <c r="R155" i="4"/>
  <c r="P155" i="4"/>
  <c r="BI154" i="4"/>
  <c r="BH154" i="4"/>
  <c r="BG154" i="4"/>
  <c r="BE154" i="4"/>
  <c r="T154" i="4"/>
  <c r="R154" i="4"/>
  <c r="P154" i="4"/>
  <c r="BI153" i="4"/>
  <c r="BH153" i="4"/>
  <c r="BG153" i="4"/>
  <c r="BE153" i="4"/>
  <c r="T153" i="4"/>
  <c r="R153" i="4"/>
  <c r="P153" i="4"/>
  <c r="BI152" i="4"/>
  <c r="BH152" i="4"/>
  <c r="BG152" i="4"/>
  <c r="BE152" i="4"/>
  <c r="T152" i="4"/>
  <c r="R152" i="4"/>
  <c r="P152" i="4"/>
  <c r="BI151" i="4"/>
  <c r="BH151" i="4"/>
  <c r="BG151" i="4"/>
  <c r="BE151" i="4"/>
  <c r="T151" i="4"/>
  <c r="R151" i="4"/>
  <c r="P151" i="4"/>
  <c r="BI150" i="4"/>
  <c r="BH150" i="4"/>
  <c r="BG150" i="4"/>
  <c r="BE150" i="4"/>
  <c r="T150" i="4"/>
  <c r="R150" i="4"/>
  <c r="P150" i="4"/>
  <c r="BI149" i="4"/>
  <c r="BH149" i="4"/>
  <c r="BG149" i="4"/>
  <c r="BE149" i="4"/>
  <c r="T149" i="4"/>
  <c r="R149" i="4"/>
  <c r="P149" i="4"/>
  <c r="BI148" i="4"/>
  <c r="BH148" i="4"/>
  <c r="BG148" i="4"/>
  <c r="BE148" i="4"/>
  <c r="T148" i="4"/>
  <c r="R148" i="4"/>
  <c r="P148" i="4"/>
  <c r="BI146" i="4"/>
  <c r="BH146" i="4"/>
  <c r="BG146" i="4"/>
  <c r="BE146" i="4"/>
  <c r="T146" i="4"/>
  <c r="R146" i="4"/>
  <c r="P146" i="4"/>
  <c r="BI145" i="4"/>
  <c r="BH145" i="4"/>
  <c r="BG145" i="4"/>
  <c r="BE145" i="4"/>
  <c r="T145" i="4"/>
  <c r="R145" i="4"/>
  <c r="P145" i="4"/>
  <c r="BI144" i="4"/>
  <c r="BH144" i="4"/>
  <c r="BG144" i="4"/>
  <c r="BE144" i="4"/>
  <c r="T144" i="4"/>
  <c r="R144" i="4"/>
  <c r="P144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40" i="4"/>
  <c r="BH140" i="4"/>
  <c r="BG140" i="4"/>
  <c r="BE140" i="4"/>
  <c r="T140" i="4"/>
  <c r="R140" i="4"/>
  <c r="P140" i="4"/>
  <c r="BI139" i="4"/>
  <c r="BH139" i="4"/>
  <c r="BG139" i="4"/>
  <c r="BE139" i="4"/>
  <c r="T139" i="4"/>
  <c r="R139" i="4"/>
  <c r="P139" i="4"/>
  <c r="BI138" i="4"/>
  <c r="BH138" i="4"/>
  <c r="BG138" i="4"/>
  <c r="BE138" i="4"/>
  <c r="T138" i="4"/>
  <c r="R138" i="4"/>
  <c r="P138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5" i="4"/>
  <c r="BH135" i="4"/>
  <c r="BG135" i="4"/>
  <c r="BE135" i="4"/>
  <c r="T135" i="4"/>
  <c r="R135" i="4"/>
  <c r="P135" i="4"/>
  <c r="BI132" i="4"/>
  <c r="BH132" i="4"/>
  <c r="BG132" i="4"/>
  <c r="BE132" i="4"/>
  <c r="T132" i="4"/>
  <c r="R132" i="4"/>
  <c r="P132" i="4"/>
  <c r="BI131" i="4"/>
  <c r="BH131" i="4"/>
  <c r="BG131" i="4"/>
  <c r="BE131" i="4"/>
  <c r="T131" i="4"/>
  <c r="R131" i="4"/>
  <c r="P131" i="4"/>
  <c r="BI130" i="4"/>
  <c r="BH130" i="4"/>
  <c r="BG130" i="4"/>
  <c r="BE130" i="4"/>
  <c r="T130" i="4"/>
  <c r="R130" i="4"/>
  <c r="P130" i="4"/>
  <c r="J124" i="4"/>
  <c r="F121" i="4"/>
  <c r="E119" i="4"/>
  <c r="J92" i="4"/>
  <c r="F89" i="4"/>
  <c r="E87" i="4"/>
  <c r="J21" i="4"/>
  <c r="E21" i="4"/>
  <c r="J91" i="4"/>
  <c r="J20" i="4"/>
  <c r="J18" i="4"/>
  <c r="E18" i="4"/>
  <c r="F92" i="4"/>
  <c r="J17" i="4"/>
  <c r="J15" i="4"/>
  <c r="E15" i="4"/>
  <c r="F123" i="4" s="1"/>
  <c r="J14" i="4"/>
  <c r="J12" i="4"/>
  <c r="J121" i="4"/>
  <c r="E7" i="4"/>
  <c r="E85" i="4" s="1"/>
  <c r="J37" i="3"/>
  <c r="J36" i="3"/>
  <c r="AY96" i="1"/>
  <c r="J35" i="3"/>
  <c r="AX96" i="1"/>
  <c r="BI222" i="3"/>
  <c r="BH222" i="3"/>
  <c r="BG222" i="3"/>
  <c r="BE222" i="3"/>
  <c r="T222" i="3"/>
  <c r="T221" i="3"/>
  <c r="R222" i="3"/>
  <c r="R221" i="3"/>
  <c r="P222" i="3"/>
  <c r="P221" i="3"/>
  <c r="BI220" i="3"/>
  <c r="BH220" i="3"/>
  <c r="BG220" i="3"/>
  <c r="BE220" i="3"/>
  <c r="T220" i="3"/>
  <c r="T219" i="3" s="1"/>
  <c r="R220" i="3"/>
  <c r="R219" i="3"/>
  <c r="P220" i="3"/>
  <c r="P219" i="3"/>
  <c r="BI218" i="3"/>
  <c r="BH218" i="3"/>
  <c r="BG218" i="3"/>
  <c r="BE218" i="3"/>
  <c r="T218" i="3"/>
  <c r="R218" i="3"/>
  <c r="P218" i="3"/>
  <c r="BI217" i="3"/>
  <c r="BH217" i="3"/>
  <c r="BG217" i="3"/>
  <c r="BE217" i="3"/>
  <c r="T217" i="3"/>
  <c r="R217" i="3"/>
  <c r="P217" i="3"/>
  <c r="BI216" i="3"/>
  <c r="BH216" i="3"/>
  <c r="BG216" i="3"/>
  <c r="BE216" i="3"/>
  <c r="T216" i="3"/>
  <c r="R216" i="3"/>
  <c r="P216" i="3"/>
  <c r="BI215" i="3"/>
  <c r="BH215" i="3"/>
  <c r="BG215" i="3"/>
  <c r="BE215" i="3"/>
  <c r="T215" i="3"/>
  <c r="R215" i="3"/>
  <c r="P215" i="3"/>
  <c r="BI214" i="3"/>
  <c r="BH214" i="3"/>
  <c r="BG214" i="3"/>
  <c r="BE214" i="3"/>
  <c r="T214" i="3"/>
  <c r="R214" i="3"/>
  <c r="P214" i="3"/>
  <c r="BI213" i="3"/>
  <c r="BH213" i="3"/>
  <c r="BG213" i="3"/>
  <c r="BE213" i="3"/>
  <c r="T213" i="3"/>
  <c r="R213" i="3"/>
  <c r="P213" i="3"/>
  <c r="BI212" i="3"/>
  <c r="BH212" i="3"/>
  <c r="BG212" i="3"/>
  <c r="BE212" i="3"/>
  <c r="T212" i="3"/>
  <c r="R212" i="3"/>
  <c r="P212" i="3"/>
  <c r="BI211" i="3"/>
  <c r="BH211" i="3"/>
  <c r="BG211" i="3"/>
  <c r="BE211" i="3"/>
  <c r="T211" i="3"/>
  <c r="R211" i="3"/>
  <c r="P211" i="3"/>
  <c r="BI210" i="3"/>
  <c r="BH210" i="3"/>
  <c r="BG210" i="3"/>
  <c r="BE210" i="3"/>
  <c r="T210" i="3"/>
  <c r="R210" i="3"/>
  <c r="P210" i="3"/>
  <c r="BI209" i="3"/>
  <c r="BH209" i="3"/>
  <c r="BG209" i="3"/>
  <c r="BE209" i="3"/>
  <c r="T209" i="3"/>
  <c r="R209" i="3"/>
  <c r="P209" i="3"/>
  <c r="BI208" i="3"/>
  <c r="BH208" i="3"/>
  <c r="BG208" i="3"/>
  <c r="BE208" i="3"/>
  <c r="T208" i="3"/>
  <c r="R208" i="3"/>
  <c r="P208" i="3"/>
  <c r="BI207" i="3"/>
  <c r="BH207" i="3"/>
  <c r="BG207" i="3"/>
  <c r="BE207" i="3"/>
  <c r="T207" i="3"/>
  <c r="R207" i="3"/>
  <c r="P207" i="3"/>
  <c r="BI206" i="3"/>
  <c r="BH206" i="3"/>
  <c r="BG206" i="3"/>
  <c r="BE206" i="3"/>
  <c r="T206" i="3"/>
  <c r="R206" i="3"/>
  <c r="P206" i="3"/>
  <c r="BI205" i="3"/>
  <c r="BH205" i="3"/>
  <c r="BG205" i="3"/>
  <c r="BE205" i="3"/>
  <c r="T205" i="3"/>
  <c r="R205" i="3"/>
  <c r="P205" i="3"/>
  <c r="BI204" i="3"/>
  <c r="BH204" i="3"/>
  <c r="BG204" i="3"/>
  <c r="BE204" i="3"/>
  <c r="T204" i="3"/>
  <c r="R204" i="3"/>
  <c r="P204" i="3"/>
  <c r="BI203" i="3"/>
  <c r="BH203" i="3"/>
  <c r="BG203" i="3"/>
  <c r="BE203" i="3"/>
  <c r="T203" i="3"/>
  <c r="R203" i="3"/>
  <c r="P203" i="3"/>
  <c r="BI200" i="3"/>
  <c r="BH200" i="3"/>
  <c r="BG200" i="3"/>
  <c r="BE200" i="3"/>
  <c r="T200" i="3"/>
  <c r="R200" i="3"/>
  <c r="P200" i="3"/>
  <c r="BI199" i="3"/>
  <c r="BH199" i="3"/>
  <c r="BG199" i="3"/>
  <c r="BE199" i="3"/>
  <c r="T199" i="3"/>
  <c r="R199" i="3"/>
  <c r="P199" i="3"/>
  <c r="BI197" i="3"/>
  <c r="BH197" i="3"/>
  <c r="BG197" i="3"/>
  <c r="BE197" i="3"/>
  <c r="T197" i="3"/>
  <c r="R197" i="3"/>
  <c r="P197" i="3"/>
  <c r="BI196" i="3"/>
  <c r="BH196" i="3"/>
  <c r="BG196" i="3"/>
  <c r="BE196" i="3"/>
  <c r="T196" i="3"/>
  <c r="R196" i="3"/>
  <c r="P196" i="3"/>
  <c r="BI195" i="3"/>
  <c r="BH195" i="3"/>
  <c r="BG195" i="3"/>
  <c r="BE195" i="3"/>
  <c r="T195" i="3"/>
  <c r="R195" i="3"/>
  <c r="P195" i="3"/>
  <c r="BI194" i="3"/>
  <c r="BH194" i="3"/>
  <c r="BG194" i="3"/>
  <c r="BE194" i="3"/>
  <c r="T194" i="3"/>
  <c r="R194" i="3"/>
  <c r="P194" i="3"/>
  <c r="BI193" i="3"/>
  <c r="BH193" i="3"/>
  <c r="BG193" i="3"/>
  <c r="BE193" i="3"/>
  <c r="T193" i="3"/>
  <c r="R193" i="3"/>
  <c r="P193" i="3"/>
  <c r="BI192" i="3"/>
  <c r="BH192" i="3"/>
  <c r="BG192" i="3"/>
  <c r="BE192" i="3"/>
  <c r="T192" i="3"/>
  <c r="R192" i="3"/>
  <c r="P192" i="3"/>
  <c r="BI191" i="3"/>
  <c r="BH191" i="3"/>
  <c r="BG191" i="3"/>
  <c r="BE191" i="3"/>
  <c r="T191" i="3"/>
  <c r="R191" i="3"/>
  <c r="P191" i="3"/>
  <c r="BI190" i="3"/>
  <c r="BH190" i="3"/>
  <c r="BG190" i="3"/>
  <c r="BE190" i="3"/>
  <c r="T190" i="3"/>
  <c r="R190" i="3"/>
  <c r="P190" i="3"/>
  <c r="BI189" i="3"/>
  <c r="BH189" i="3"/>
  <c r="BG189" i="3"/>
  <c r="BE189" i="3"/>
  <c r="T189" i="3"/>
  <c r="R189" i="3"/>
  <c r="P189" i="3"/>
  <c r="BI187" i="3"/>
  <c r="BH187" i="3"/>
  <c r="BG187" i="3"/>
  <c r="BE187" i="3"/>
  <c r="T187" i="3"/>
  <c r="R187" i="3"/>
  <c r="P187" i="3"/>
  <c r="BI186" i="3"/>
  <c r="BH186" i="3"/>
  <c r="BG186" i="3"/>
  <c r="BE186" i="3"/>
  <c r="T186" i="3"/>
  <c r="R186" i="3"/>
  <c r="P186" i="3"/>
  <c r="BI185" i="3"/>
  <c r="BH185" i="3"/>
  <c r="BG185" i="3"/>
  <c r="BE185" i="3"/>
  <c r="T185" i="3"/>
  <c r="R185" i="3"/>
  <c r="P185" i="3"/>
  <c r="BI184" i="3"/>
  <c r="BH184" i="3"/>
  <c r="BG184" i="3"/>
  <c r="BE184" i="3"/>
  <c r="T184" i="3"/>
  <c r="R184" i="3"/>
  <c r="P184" i="3"/>
  <c r="BI183" i="3"/>
  <c r="BH183" i="3"/>
  <c r="BG183" i="3"/>
  <c r="BE183" i="3"/>
  <c r="T183" i="3"/>
  <c r="R183" i="3"/>
  <c r="P183" i="3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9" i="3"/>
  <c r="BH179" i="3"/>
  <c r="BG179" i="3"/>
  <c r="BE179" i="3"/>
  <c r="T179" i="3"/>
  <c r="R179" i="3"/>
  <c r="P179" i="3"/>
  <c r="BI178" i="3"/>
  <c r="BH178" i="3"/>
  <c r="BG178" i="3"/>
  <c r="BE178" i="3"/>
  <c r="T178" i="3"/>
  <c r="R178" i="3"/>
  <c r="P178" i="3"/>
  <c r="BI176" i="3"/>
  <c r="BH176" i="3"/>
  <c r="BG176" i="3"/>
  <c r="BE176" i="3"/>
  <c r="T176" i="3"/>
  <c r="R176" i="3"/>
  <c r="P176" i="3"/>
  <c r="BI175" i="3"/>
  <c r="BH175" i="3"/>
  <c r="BG175" i="3"/>
  <c r="BE175" i="3"/>
  <c r="T175" i="3"/>
  <c r="R175" i="3"/>
  <c r="P175" i="3"/>
  <c r="BI174" i="3"/>
  <c r="BH174" i="3"/>
  <c r="BG174" i="3"/>
  <c r="BE174" i="3"/>
  <c r="T174" i="3"/>
  <c r="R174" i="3"/>
  <c r="P174" i="3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9" i="3"/>
  <c r="BH169" i="3"/>
  <c r="BG169" i="3"/>
  <c r="BE169" i="3"/>
  <c r="T169" i="3"/>
  <c r="R169" i="3"/>
  <c r="P169" i="3"/>
  <c r="BI168" i="3"/>
  <c r="BH168" i="3"/>
  <c r="BG168" i="3"/>
  <c r="BE168" i="3"/>
  <c r="T168" i="3"/>
  <c r="R168" i="3"/>
  <c r="P168" i="3"/>
  <c r="BI167" i="3"/>
  <c r="BH167" i="3"/>
  <c r="BG167" i="3"/>
  <c r="BE167" i="3"/>
  <c r="T167" i="3"/>
  <c r="R167" i="3"/>
  <c r="P167" i="3"/>
  <c r="BI166" i="3"/>
  <c r="BH166" i="3"/>
  <c r="BG166" i="3"/>
  <c r="BE166" i="3"/>
  <c r="T166" i="3"/>
  <c r="R166" i="3"/>
  <c r="P166" i="3"/>
  <c r="BI165" i="3"/>
  <c r="BH165" i="3"/>
  <c r="BG165" i="3"/>
  <c r="BE165" i="3"/>
  <c r="T165" i="3"/>
  <c r="R165" i="3"/>
  <c r="P165" i="3"/>
  <c r="BI164" i="3"/>
  <c r="BH164" i="3"/>
  <c r="BG164" i="3"/>
  <c r="BE164" i="3"/>
  <c r="T164" i="3"/>
  <c r="R164" i="3"/>
  <c r="P164" i="3"/>
  <c r="BI163" i="3"/>
  <c r="BH163" i="3"/>
  <c r="BG163" i="3"/>
  <c r="BE163" i="3"/>
  <c r="T163" i="3"/>
  <c r="R163" i="3"/>
  <c r="P163" i="3"/>
  <c r="BI162" i="3"/>
  <c r="BH162" i="3"/>
  <c r="BG162" i="3"/>
  <c r="BE162" i="3"/>
  <c r="T162" i="3"/>
  <c r="R162" i="3"/>
  <c r="P162" i="3"/>
  <c r="BI161" i="3"/>
  <c r="BH161" i="3"/>
  <c r="BG161" i="3"/>
  <c r="BE161" i="3"/>
  <c r="T161" i="3"/>
  <c r="R161" i="3"/>
  <c r="P161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8" i="3"/>
  <c r="BH158" i="3"/>
  <c r="BG158" i="3"/>
  <c r="BE158" i="3"/>
  <c r="T158" i="3"/>
  <c r="R158" i="3"/>
  <c r="P158" i="3"/>
  <c r="BI157" i="3"/>
  <c r="BH157" i="3"/>
  <c r="BG157" i="3"/>
  <c r="BE157" i="3"/>
  <c r="T157" i="3"/>
  <c r="R157" i="3"/>
  <c r="P157" i="3"/>
  <c r="BI156" i="3"/>
  <c r="BH156" i="3"/>
  <c r="BG156" i="3"/>
  <c r="BE156" i="3"/>
  <c r="T156" i="3"/>
  <c r="R156" i="3"/>
  <c r="P156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1" i="3"/>
  <c r="BH141" i="3"/>
  <c r="BG141" i="3"/>
  <c r="BE141" i="3"/>
  <c r="T141" i="3"/>
  <c r="R141" i="3"/>
  <c r="P141" i="3"/>
  <c r="BI140" i="3"/>
  <c r="BH140" i="3"/>
  <c r="BG140" i="3"/>
  <c r="BE140" i="3"/>
  <c r="T140" i="3"/>
  <c r="R140" i="3"/>
  <c r="P140" i="3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6" i="3"/>
  <c r="BH136" i="3"/>
  <c r="BG136" i="3"/>
  <c r="BE136" i="3"/>
  <c r="T136" i="3"/>
  <c r="R136" i="3"/>
  <c r="P136" i="3"/>
  <c r="BI135" i="3"/>
  <c r="BH135" i="3"/>
  <c r="BG135" i="3"/>
  <c r="BE135" i="3"/>
  <c r="T135" i="3"/>
  <c r="R135" i="3"/>
  <c r="P135" i="3"/>
  <c r="BI134" i="3"/>
  <c r="BH134" i="3"/>
  <c r="BG134" i="3"/>
  <c r="BE134" i="3"/>
  <c r="T134" i="3"/>
  <c r="R134" i="3"/>
  <c r="P134" i="3"/>
  <c r="BI131" i="3"/>
  <c r="BH131" i="3"/>
  <c r="BG131" i="3"/>
  <c r="BE131" i="3"/>
  <c r="T131" i="3"/>
  <c r="T130" i="3"/>
  <c r="T129" i="3"/>
  <c r="R131" i="3"/>
  <c r="R130" i="3"/>
  <c r="R129" i="3" s="1"/>
  <c r="P131" i="3"/>
  <c r="P130" i="3"/>
  <c r="P129" i="3"/>
  <c r="J125" i="3"/>
  <c r="F122" i="3"/>
  <c r="E120" i="3"/>
  <c r="J92" i="3"/>
  <c r="F89" i="3"/>
  <c r="E87" i="3"/>
  <c r="J21" i="3"/>
  <c r="E21" i="3"/>
  <c r="J91" i="3" s="1"/>
  <c r="J20" i="3"/>
  <c r="J18" i="3"/>
  <c r="E18" i="3"/>
  <c r="F92" i="3"/>
  <c r="J17" i="3"/>
  <c r="J15" i="3"/>
  <c r="E15" i="3"/>
  <c r="F91" i="3"/>
  <c r="J14" i="3"/>
  <c r="J12" i="3"/>
  <c r="J122" i="3"/>
  <c r="E7" i="3"/>
  <c r="E85" i="3"/>
  <c r="J37" i="2"/>
  <c r="J36" i="2"/>
  <c r="AY95" i="1"/>
  <c r="J35" i="2"/>
  <c r="AX95" i="1"/>
  <c r="BI508" i="2"/>
  <c r="BH508" i="2"/>
  <c r="BG508" i="2"/>
  <c r="BE508" i="2"/>
  <c r="T508" i="2"/>
  <c r="R508" i="2"/>
  <c r="P508" i="2"/>
  <c r="BI507" i="2"/>
  <c r="BH507" i="2"/>
  <c r="BG507" i="2"/>
  <c r="BE507" i="2"/>
  <c r="T507" i="2"/>
  <c r="R507" i="2"/>
  <c r="P507" i="2"/>
  <c r="BI506" i="2"/>
  <c r="BH506" i="2"/>
  <c r="BG506" i="2"/>
  <c r="BE506" i="2"/>
  <c r="T506" i="2"/>
  <c r="R506" i="2"/>
  <c r="P506" i="2"/>
  <c r="BI504" i="2"/>
  <c r="BH504" i="2"/>
  <c r="BG504" i="2"/>
  <c r="BE504" i="2"/>
  <c r="T504" i="2"/>
  <c r="R504" i="2"/>
  <c r="P504" i="2"/>
  <c r="BI503" i="2"/>
  <c r="BH503" i="2"/>
  <c r="BG503" i="2"/>
  <c r="BE503" i="2"/>
  <c r="T503" i="2"/>
  <c r="R503" i="2"/>
  <c r="P503" i="2"/>
  <c r="BI501" i="2"/>
  <c r="BH501" i="2"/>
  <c r="BG501" i="2"/>
  <c r="BE501" i="2"/>
  <c r="T501" i="2"/>
  <c r="T500" i="2"/>
  <c r="R501" i="2"/>
  <c r="R500" i="2"/>
  <c r="P501" i="2"/>
  <c r="P500" i="2"/>
  <c r="BI499" i="2"/>
  <c r="BH499" i="2"/>
  <c r="BG499" i="2"/>
  <c r="BE499" i="2"/>
  <c r="T499" i="2"/>
  <c r="R499" i="2"/>
  <c r="P499" i="2"/>
  <c r="BI498" i="2"/>
  <c r="BH498" i="2"/>
  <c r="BG498" i="2"/>
  <c r="BE498" i="2"/>
  <c r="T498" i="2"/>
  <c r="R498" i="2"/>
  <c r="P498" i="2"/>
  <c r="BI497" i="2"/>
  <c r="BH497" i="2"/>
  <c r="BG497" i="2"/>
  <c r="BE497" i="2"/>
  <c r="T497" i="2"/>
  <c r="R497" i="2"/>
  <c r="P497" i="2"/>
  <c r="BI496" i="2"/>
  <c r="BH496" i="2"/>
  <c r="BG496" i="2"/>
  <c r="BE496" i="2"/>
  <c r="T496" i="2"/>
  <c r="R496" i="2"/>
  <c r="P496" i="2"/>
  <c r="BI495" i="2"/>
  <c r="BH495" i="2"/>
  <c r="BG495" i="2"/>
  <c r="BE495" i="2"/>
  <c r="T495" i="2"/>
  <c r="R495" i="2"/>
  <c r="P495" i="2"/>
  <c r="BI494" i="2"/>
  <c r="BH494" i="2"/>
  <c r="BG494" i="2"/>
  <c r="BE494" i="2"/>
  <c r="T494" i="2"/>
  <c r="R494" i="2"/>
  <c r="P494" i="2"/>
  <c r="BI493" i="2"/>
  <c r="BH493" i="2"/>
  <c r="BG493" i="2"/>
  <c r="BE493" i="2"/>
  <c r="T493" i="2"/>
  <c r="R493" i="2"/>
  <c r="P493" i="2"/>
  <c r="BI492" i="2"/>
  <c r="BH492" i="2"/>
  <c r="BG492" i="2"/>
  <c r="BE492" i="2"/>
  <c r="T492" i="2"/>
  <c r="R492" i="2"/>
  <c r="P492" i="2"/>
  <c r="BI491" i="2"/>
  <c r="BH491" i="2"/>
  <c r="BG491" i="2"/>
  <c r="BE491" i="2"/>
  <c r="T491" i="2"/>
  <c r="R491" i="2"/>
  <c r="P491" i="2"/>
  <c r="BI490" i="2"/>
  <c r="BH490" i="2"/>
  <c r="BG490" i="2"/>
  <c r="BE490" i="2"/>
  <c r="T490" i="2"/>
  <c r="R490" i="2"/>
  <c r="P490" i="2"/>
  <c r="BI489" i="2"/>
  <c r="BH489" i="2"/>
  <c r="BG489" i="2"/>
  <c r="BE489" i="2"/>
  <c r="T489" i="2"/>
  <c r="R489" i="2"/>
  <c r="P489" i="2"/>
  <c r="BI488" i="2"/>
  <c r="BH488" i="2"/>
  <c r="BG488" i="2"/>
  <c r="BE488" i="2"/>
  <c r="T488" i="2"/>
  <c r="R488" i="2"/>
  <c r="P488" i="2"/>
  <c r="BI487" i="2"/>
  <c r="BH487" i="2"/>
  <c r="BG487" i="2"/>
  <c r="BE487" i="2"/>
  <c r="T487" i="2"/>
  <c r="R487" i="2"/>
  <c r="P487" i="2"/>
  <c r="BI486" i="2"/>
  <c r="BH486" i="2"/>
  <c r="BG486" i="2"/>
  <c r="BE486" i="2"/>
  <c r="T486" i="2"/>
  <c r="R486" i="2"/>
  <c r="P486" i="2"/>
  <c r="BI485" i="2"/>
  <c r="BH485" i="2"/>
  <c r="BG485" i="2"/>
  <c r="BE485" i="2"/>
  <c r="T485" i="2"/>
  <c r="R485" i="2"/>
  <c r="P485" i="2"/>
  <c r="BI484" i="2"/>
  <c r="BH484" i="2"/>
  <c r="BG484" i="2"/>
  <c r="BE484" i="2"/>
  <c r="T484" i="2"/>
  <c r="R484" i="2"/>
  <c r="P484" i="2"/>
  <c r="BI483" i="2"/>
  <c r="BH483" i="2"/>
  <c r="BG483" i="2"/>
  <c r="BE483" i="2"/>
  <c r="T483" i="2"/>
  <c r="R483" i="2"/>
  <c r="P483" i="2"/>
  <c r="BI482" i="2"/>
  <c r="BH482" i="2"/>
  <c r="BG482" i="2"/>
  <c r="BE482" i="2"/>
  <c r="T482" i="2"/>
  <c r="R482" i="2"/>
  <c r="P482" i="2"/>
  <c r="BI481" i="2"/>
  <c r="BH481" i="2"/>
  <c r="BG481" i="2"/>
  <c r="BE481" i="2"/>
  <c r="T481" i="2"/>
  <c r="R481" i="2"/>
  <c r="P481" i="2"/>
  <c r="BI480" i="2"/>
  <c r="BH480" i="2"/>
  <c r="BG480" i="2"/>
  <c r="BE480" i="2"/>
  <c r="T480" i="2"/>
  <c r="R480" i="2"/>
  <c r="P480" i="2"/>
  <c r="BI479" i="2"/>
  <c r="BH479" i="2"/>
  <c r="BG479" i="2"/>
  <c r="BE479" i="2"/>
  <c r="T479" i="2"/>
  <c r="R479" i="2"/>
  <c r="P479" i="2"/>
  <c r="BI478" i="2"/>
  <c r="BH478" i="2"/>
  <c r="BG478" i="2"/>
  <c r="BE478" i="2"/>
  <c r="T478" i="2"/>
  <c r="R478" i="2"/>
  <c r="P478" i="2"/>
  <c r="BI477" i="2"/>
  <c r="BH477" i="2"/>
  <c r="BG477" i="2"/>
  <c r="BE477" i="2"/>
  <c r="T477" i="2"/>
  <c r="R477" i="2"/>
  <c r="P477" i="2"/>
  <c r="BI476" i="2"/>
  <c r="BH476" i="2"/>
  <c r="BG476" i="2"/>
  <c r="BE476" i="2"/>
  <c r="T476" i="2"/>
  <c r="R476" i="2"/>
  <c r="P476" i="2"/>
  <c r="BI475" i="2"/>
  <c r="BH475" i="2"/>
  <c r="BG475" i="2"/>
  <c r="BE475" i="2"/>
  <c r="T475" i="2"/>
  <c r="R475" i="2"/>
  <c r="P475" i="2"/>
  <c r="BI474" i="2"/>
  <c r="BH474" i="2"/>
  <c r="BG474" i="2"/>
  <c r="BE474" i="2"/>
  <c r="T474" i="2"/>
  <c r="R474" i="2"/>
  <c r="P474" i="2"/>
  <c r="BI473" i="2"/>
  <c r="BH473" i="2"/>
  <c r="BG473" i="2"/>
  <c r="BE473" i="2"/>
  <c r="T473" i="2"/>
  <c r="R473" i="2"/>
  <c r="P473" i="2"/>
  <c r="BI472" i="2"/>
  <c r="BH472" i="2"/>
  <c r="BG472" i="2"/>
  <c r="BE472" i="2"/>
  <c r="T472" i="2"/>
  <c r="R472" i="2"/>
  <c r="P472" i="2"/>
  <c r="BI471" i="2"/>
  <c r="BH471" i="2"/>
  <c r="BG471" i="2"/>
  <c r="BE471" i="2"/>
  <c r="T471" i="2"/>
  <c r="R471" i="2"/>
  <c r="P471" i="2"/>
  <c r="BI470" i="2"/>
  <c r="BH470" i="2"/>
  <c r="BG470" i="2"/>
  <c r="BE470" i="2"/>
  <c r="T470" i="2"/>
  <c r="R470" i="2"/>
  <c r="P470" i="2"/>
  <c r="BI468" i="2"/>
  <c r="BH468" i="2"/>
  <c r="BG468" i="2"/>
  <c r="BE468" i="2"/>
  <c r="T468" i="2"/>
  <c r="T467" i="2"/>
  <c r="R468" i="2"/>
  <c r="R467" i="2"/>
  <c r="P468" i="2"/>
  <c r="P467" i="2" s="1"/>
  <c r="BI465" i="2"/>
  <c r="BH465" i="2"/>
  <c r="BG465" i="2"/>
  <c r="BE465" i="2"/>
  <c r="T465" i="2"/>
  <c r="R465" i="2"/>
  <c r="P465" i="2"/>
  <c r="BI464" i="2"/>
  <c r="BH464" i="2"/>
  <c r="BG464" i="2"/>
  <c r="BE464" i="2"/>
  <c r="T464" i="2"/>
  <c r="R464" i="2"/>
  <c r="P464" i="2"/>
  <c r="BI463" i="2"/>
  <c r="BH463" i="2"/>
  <c r="BG463" i="2"/>
  <c r="BE463" i="2"/>
  <c r="T463" i="2"/>
  <c r="R463" i="2"/>
  <c r="P463" i="2"/>
  <c r="BI462" i="2"/>
  <c r="BH462" i="2"/>
  <c r="BG462" i="2"/>
  <c r="BE462" i="2"/>
  <c r="T462" i="2"/>
  <c r="R462" i="2"/>
  <c r="P462" i="2"/>
  <c r="BI461" i="2"/>
  <c r="BH461" i="2"/>
  <c r="BG461" i="2"/>
  <c r="BE461" i="2"/>
  <c r="T461" i="2"/>
  <c r="R461" i="2"/>
  <c r="P461" i="2"/>
  <c r="BI460" i="2"/>
  <c r="BH460" i="2"/>
  <c r="BG460" i="2"/>
  <c r="BE460" i="2"/>
  <c r="T460" i="2"/>
  <c r="R460" i="2"/>
  <c r="P460" i="2"/>
  <c r="BI459" i="2"/>
  <c r="BH459" i="2"/>
  <c r="BG459" i="2"/>
  <c r="BE459" i="2"/>
  <c r="T459" i="2"/>
  <c r="R459" i="2"/>
  <c r="P459" i="2"/>
  <c r="BI458" i="2"/>
  <c r="BH458" i="2"/>
  <c r="BG458" i="2"/>
  <c r="BE458" i="2"/>
  <c r="T458" i="2"/>
  <c r="R458" i="2"/>
  <c r="P458" i="2"/>
  <c r="BI456" i="2"/>
  <c r="BH456" i="2"/>
  <c r="BG456" i="2"/>
  <c r="BE456" i="2"/>
  <c r="T456" i="2"/>
  <c r="R456" i="2"/>
  <c r="P456" i="2"/>
  <c r="BI455" i="2"/>
  <c r="BH455" i="2"/>
  <c r="BG455" i="2"/>
  <c r="BE455" i="2"/>
  <c r="T455" i="2"/>
  <c r="R455" i="2"/>
  <c r="P455" i="2"/>
  <c r="BI454" i="2"/>
  <c r="BH454" i="2"/>
  <c r="BG454" i="2"/>
  <c r="BE454" i="2"/>
  <c r="T454" i="2"/>
  <c r="R454" i="2"/>
  <c r="P454" i="2"/>
  <c r="BI453" i="2"/>
  <c r="BH453" i="2"/>
  <c r="BG453" i="2"/>
  <c r="BE453" i="2"/>
  <c r="T453" i="2"/>
  <c r="R453" i="2"/>
  <c r="P453" i="2"/>
  <c r="BI452" i="2"/>
  <c r="BH452" i="2"/>
  <c r="BG452" i="2"/>
  <c r="BE452" i="2"/>
  <c r="T452" i="2"/>
  <c r="R452" i="2"/>
  <c r="P452" i="2"/>
  <c r="BI451" i="2"/>
  <c r="BH451" i="2"/>
  <c r="BG451" i="2"/>
  <c r="BE451" i="2"/>
  <c r="T451" i="2"/>
  <c r="R451" i="2"/>
  <c r="P451" i="2"/>
  <c r="BI450" i="2"/>
  <c r="BH450" i="2"/>
  <c r="BG450" i="2"/>
  <c r="BE450" i="2"/>
  <c r="T450" i="2"/>
  <c r="R450" i="2"/>
  <c r="P450" i="2"/>
  <c r="BI449" i="2"/>
  <c r="BH449" i="2"/>
  <c r="BG449" i="2"/>
  <c r="BE449" i="2"/>
  <c r="T449" i="2"/>
  <c r="R449" i="2"/>
  <c r="P449" i="2"/>
  <c r="BI448" i="2"/>
  <c r="BH448" i="2"/>
  <c r="BG448" i="2"/>
  <c r="BE448" i="2"/>
  <c r="T448" i="2"/>
  <c r="R448" i="2"/>
  <c r="P448" i="2"/>
  <c r="BI447" i="2"/>
  <c r="BH447" i="2"/>
  <c r="BG447" i="2"/>
  <c r="BE447" i="2"/>
  <c r="T447" i="2"/>
  <c r="R447" i="2"/>
  <c r="P447" i="2"/>
  <c r="BI446" i="2"/>
  <c r="BH446" i="2"/>
  <c r="BG446" i="2"/>
  <c r="BE446" i="2"/>
  <c r="T446" i="2"/>
  <c r="R446" i="2"/>
  <c r="P446" i="2"/>
  <c r="BI445" i="2"/>
  <c r="BH445" i="2"/>
  <c r="BG445" i="2"/>
  <c r="BE445" i="2"/>
  <c r="T445" i="2"/>
  <c r="R445" i="2"/>
  <c r="P445" i="2"/>
  <c r="BI443" i="2"/>
  <c r="BH443" i="2"/>
  <c r="BG443" i="2"/>
  <c r="BE443" i="2"/>
  <c r="T443" i="2"/>
  <c r="R443" i="2"/>
  <c r="P443" i="2"/>
  <c r="BI442" i="2"/>
  <c r="BH442" i="2"/>
  <c r="BG442" i="2"/>
  <c r="BE442" i="2"/>
  <c r="T442" i="2"/>
  <c r="R442" i="2"/>
  <c r="P442" i="2"/>
  <c r="BI441" i="2"/>
  <c r="BH441" i="2"/>
  <c r="BG441" i="2"/>
  <c r="BE441" i="2"/>
  <c r="T441" i="2"/>
  <c r="R441" i="2"/>
  <c r="P441" i="2"/>
  <c r="BI440" i="2"/>
  <c r="BH440" i="2"/>
  <c r="BG440" i="2"/>
  <c r="BE440" i="2"/>
  <c r="T440" i="2"/>
  <c r="R440" i="2"/>
  <c r="P440" i="2"/>
  <c r="BI439" i="2"/>
  <c r="BH439" i="2"/>
  <c r="BG439" i="2"/>
  <c r="BE439" i="2"/>
  <c r="T439" i="2"/>
  <c r="R439" i="2"/>
  <c r="P439" i="2"/>
  <c r="BI438" i="2"/>
  <c r="BH438" i="2"/>
  <c r="BG438" i="2"/>
  <c r="BE438" i="2"/>
  <c r="T438" i="2"/>
  <c r="R438" i="2"/>
  <c r="P438" i="2"/>
  <c r="BI437" i="2"/>
  <c r="BH437" i="2"/>
  <c r="BG437" i="2"/>
  <c r="BE437" i="2"/>
  <c r="T437" i="2"/>
  <c r="R437" i="2"/>
  <c r="P437" i="2"/>
  <c r="BI435" i="2"/>
  <c r="BH435" i="2"/>
  <c r="BG435" i="2"/>
  <c r="BE435" i="2"/>
  <c r="T435" i="2"/>
  <c r="R435" i="2"/>
  <c r="P435" i="2"/>
  <c r="BI434" i="2"/>
  <c r="BH434" i="2"/>
  <c r="BG434" i="2"/>
  <c r="BE434" i="2"/>
  <c r="T434" i="2"/>
  <c r="R434" i="2"/>
  <c r="P434" i="2"/>
  <c r="BI433" i="2"/>
  <c r="BH433" i="2"/>
  <c r="BG433" i="2"/>
  <c r="BE433" i="2"/>
  <c r="T433" i="2"/>
  <c r="R433" i="2"/>
  <c r="P433" i="2"/>
  <c r="BI432" i="2"/>
  <c r="BH432" i="2"/>
  <c r="BG432" i="2"/>
  <c r="BE432" i="2"/>
  <c r="T432" i="2"/>
  <c r="R432" i="2"/>
  <c r="P432" i="2"/>
  <c r="BI431" i="2"/>
  <c r="BH431" i="2"/>
  <c r="BG431" i="2"/>
  <c r="BE431" i="2"/>
  <c r="T431" i="2"/>
  <c r="R431" i="2"/>
  <c r="P431" i="2"/>
  <c r="BI430" i="2"/>
  <c r="BH430" i="2"/>
  <c r="BG430" i="2"/>
  <c r="BE430" i="2"/>
  <c r="T430" i="2"/>
  <c r="R430" i="2"/>
  <c r="P430" i="2"/>
  <c r="BI429" i="2"/>
  <c r="BH429" i="2"/>
  <c r="BG429" i="2"/>
  <c r="BE429" i="2"/>
  <c r="T429" i="2"/>
  <c r="R429" i="2"/>
  <c r="P429" i="2"/>
  <c r="BI428" i="2"/>
  <c r="BH428" i="2"/>
  <c r="BG428" i="2"/>
  <c r="BE428" i="2"/>
  <c r="T428" i="2"/>
  <c r="R428" i="2"/>
  <c r="P428" i="2"/>
  <c r="BI427" i="2"/>
  <c r="BH427" i="2"/>
  <c r="BG427" i="2"/>
  <c r="BE427" i="2"/>
  <c r="T427" i="2"/>
  <c r="R427" i="2"/>
  <c r="P427" i="2"/>
  <c r="BI426" i="2"/>
  <c r="BH426" i="2"/>
  <c r="BG426" i="2"/>
  <c r="BE426" i="2"/>
  <c r="T426" i="2"/>
  <c r="R426" i="2"/>
  <c r="P426" i="2"/>
  <c r="BI425" i="2"/>
  <c r="BH425" i="2"/>
  <c r="BG425" i="2"/>
  <c r="BE425" i="2"/>
  <c r="T425" i="2"/>
  <c r="R425" i="2"/>
  <c r="P425" i="2"/>
  <c r="BI424" i="2"/>
  <c r="BH424" i="2"/>
  <c r="BG424" i="2"/>
  <c r="BE424" i="2"/>
  <c r="T424" i="2"/>
  <c r="R424" i="2"/>
  <c r="P424" i="2"/>
  <c r="BI423" i="2"/>
  <c r="BH423" i="2"/>
  <c r="BG423" i="2"/>
  <c r="BE423" i="2"/>
  <c r="T423" i="2"/>
  <c r="R423" i="2"/>
  <c r="P423" i="2"/>
  <c r="BI422" i="2"/>
  <c r="BH422" i="2"/>
  <c r="BG422" i="2"/>
  <c r="BE422" i="2"/>
  <c r="T422" i="2"/>
  <c r="R422" i="2"/>
  <c r="P422" i="2"/>
  <c r="BI421" i="2"/>
  <c r="BH421" i="2"/>
  <c r="BG421" i="2"/>
  <c r="BE421" i="2"/>
  <c r="T421" i="2"/>
  <c r="R421" i="2"/>
  <c r="P421" i="2"/>
  <c r="BI420" i="2"/>
  <c r="BH420" i="2"/>
  <c r="BG420" i="2"/>
  <c r="BE420" i="2"/>
  <c r="T420" i="2"/>
  <c r="R420" i="2"/>
  <c r="P420" i="2"/>
  <c r="BI419" i="2"/>
  <c r="BH419" i="2"/>
  <c r="BG419" i="2"/>
  <c r="BE419" i="2"/>
  <c r="T419" i="2"/>
  <c r="R419" i="2"/>
  <c r="P419" i="2"/>
  <c r="BI418" i="2"/>
  <c r="BH418" i="2"/>
  <c r="BG418" i="2"/>
  <c r="BE418" i="2"/>
  <c r="T418" i="2"/>
  <c r="R418" i="2"/>
  <c r="P418" i="2"/>
  <c r="BI417" i="2"/>
  <c r="BH417" i="2"/>
  <c r="BG417" i="2"/>
  <c r="BE417" i="2"/>
  <c r="T417" i="2"/>
  <c r="R417" i="2"/>
  <c r="P417" i="2"/>
  <c r="BI416" i="2"/>
  <c r="BH416" i="2"/>
  <c r="BG416" i="2"/>
  <c r="BE416" i="2"/>
  <c r="T416" i="2"/>
  <c r="R416" i="2"/>
  <c r="P416" i="2"/>
  <c r="BI415" i="2"/>
  <c r="BH415" i="2"/>
  <c r="BG415" i="2"/>
  <c r="BE415" i="2"/>
  <c r="T415" i="2"/>
  <c r="R415" i="2"/>
  <c r="P415" i="2"/>
  <c r="BI414" i="2"/>
  <c r="BH414" i="2"/>
  <c r="BG414" i="2"/>
  <c r="BE414" i="2"/>
  <c r="T414" i="2"/>
  <c r="R414" i="2"/>
  <c r="P414" i="2"/>
  <c r="BI413" i="2"/>
  <c r="BH413" i="2"/>
  <c r="BG413" i="2"/>
  <c r="BE413" i="2"/>
  <c r="T413" i="2"/>
  <c r="R413" i="2"/>
  <c r="P413" i="2"/>
  <c r="BI412" i="2"/>
  <c r="BH412" i="2"/>
  <c r="BG412" i="2"/>
  <c r="BE412" i="2"/>
  <c r="T412" i="2"/>
  <c r="R412" i="2"/>
  <c r="P412" i="2"/>
  <c r="BI411" i="2"/>
  <c r="BH411" i="2"/>
  <c r="BG411" i="2"/>
  <c r="BE411" i="2"/>
  <c r="T411" i="2"/>
  <c r="R411" i="2"/>
  <c r="P411" i="2"/>
  <c r="BI410" i="2"/>
  <c r="BH410" i="2"/>
  <c r="BG410" i="2"/>
  <c r="BE410" i="2"/>
  <c r="T410" i="2"/>
  <c r="R410" i="2"/>
  <c r="P410" i="2"/>
  <c r="BI409" i="2"/>
  <c r="BH409" i="2"/>
  <c r="BG409" i="2"/>
  <c r="BE409" i="2"/>
  <c r="T409" i="2"/>
  <c r="R409" i="2"/>
  <c r="P409" i="2"/>
  <c r="BI408" i="2"/>
  <c r="BH408" i="2"/>
  <c r="BG408" i="2"/>
  <c r="BE408" i="2"/>
  <c r="T408" i="2"/>
  <c r="R408" i="2"/>
  <c r="P408" i="2"/>
  <c r="BI407" i="2"/>
  <c r="BH407" i="2"/>
  <c r="BG407" i="2"/>
  <c r="BE407" i="2"/>
  <c r="T407" i="2"/>
  <c r="R407" i="2"/>
  <c r="P407" i="2"/>
  <c r="BI406" i="2"/>
  <c r="BH406" i="2"/>
  <c r="BG406" i="2"/>
  <c r="BE406" i="2"/>
  <c r="T406" i="2"/>
  <c r="R406" i="2"/>
  <c r="P406" i="2"/>
  <c r="BI405" i="2"/>
  <c r="BH405" i="2"/>
  <c r="BG405" i="2"/>
  <c r="BE405" i="2"/>
  <c r="T405" i="2"/>
  <c r="R405" i="2"/>
  <c r="P405" i="2"/>
  <c r="BI404" i="2"/>
  <c r="BH404" i="2"/>
  <c r="BG404" i="2"/>
  <c r="BE404" i="2"/>
  <c r="T404" i="2"/>
  <c r="R404" i="2"/>
  <c r="P404" i="2"/>
  <c r="BI403" i="2"/>
  <c r="BH403" i="2"/>
  <c r="BG403" i="2"/>
  <c r="BE403" i="2"/>
  <c r="T403" i="2"/>
  <c r="R403" i="2"/>
  <c r="P403" i="2"/>
  <c r="BI402" i="2"/>
  <c r="BH402" i="2"/>
  <c r="BG402" i="2"/>
  <c r="BE402" i="2"/>
  <c r="T402" i="2"/>
  <c r="R402" i="2"/>
  <c r="P402" i="2"/>
  <c r="BI401" i="2"/>
  <c r="BH401" i="2"/>
  <c r="BG401" i="2"/>
  <c r="BE401" i="2"/>
  <c r="T401" i="2"/>
  <c r="R401" i="2"/>
  <c r="P401" i="2"/>
  <c r="BI400" i="2"/>
  <c r="BH400" i="2"/>
  <c r="BG400" i="2"/>
  <c r="BE400" i="2"/>
  <c r="T400" i="2"/>
  <c r="R400" i="2"/>
  <c r="P400" i="2"/>
  <c r="BI399" i="2"/>
  <c r="BH399" i="2"/>
  <c r="BG399" i="2"/>
  <c r="BE399" i="2"/>
  <c r="T399" i="2"/>
  <c r="R399" i="2"/>
  <c r="P399" i="2"/>
  <c r="BI398" i="2"/>
  <c r="BH398" i="2"/>
  <c r="BG398" i="2"/>
  <c r="BE398" i="2"/>
  <c r="T398" i="2"/>
  <c r="R398" i="2"/>
  <c r="P398" i="2"/>
  <c r="BI397" i="2"/>
  <c r="BH397" i="2"/>
  <c r="BG397" i="2"/>
  <c r="BE397" i="2"/>
  <c r="T397" i="2"/>
  <c r="R397" i="2"/>
  <c r="P397" i="2"/>
  <c r="BI396" i="2"/>
  <c r="BH396" i="2"/>
  <c r="BG396" i="2"/>
  <c r="BE396" i="2"/>
  <c r="T396" i="2"/>
  <c r="R396" i="2"/>
  <c r="P396" i="2"/>
  <c r="BI395" i="2"/>
  <c r="BH395" i="2"/>
  <c r="BG395" i="2"/>
  <c r="BE395" i="2"/>
  <c r="T395" i="2"/>
  <c r="R395" i="2"/>
  <c r="P395" i="2"/>
  <c r="BI394" i="2"/>
  <c r="BH394" i="2"/>
  <c r="BG394" i="2"/>
  <c r="BE394" i="2"/>
  <c r="T394" i="2"/>
  <c r="R394" i="2"/>
  <c r="P394" i="2"/>
  <c r="BI393" i="2"/>
  <c r="BH393" i="2"/>
  <c r="BG393" i="2"/>
  <c r="BE393" i="2"/>
  <c r="T393" i="2"/>
  <c r="R393" i="2"/>
  <c r="P393" i="2"/>
  <c r="BI392" i="2"/>
  <c r="BH392" i="2"/>
  <c r="BG392" i="2"/>
  <c r="BE392" i="2"/>
  <c r="T392" i="2"/>
  <c r="R392" i="2"/>
  <c r="P392" i="2"/>
  <c r="BI391" i="2"/>
  <c r="BH391" i="2"/>
  <c r="BG391" i="2"/>
  <c r="BE391" i="2"/>
  <c r="T391" i="2"/>
  <c r="R391" i="2"/>
  <c r="P391" i="2"/>
  <c r="BI390" i="2"/>
  <c r="BH390" i="2"/>
  <c r="BG390" i="2"/>
  <c r="BE390" i="2"/>
  <c r="T390" i="2"/>
  <c r="R390" i="2"/>
  <c r="P390" i="2"/>
  <c r="BI389" i="2"/>
  <c r="BH389" i="2"/>
  <c r="BG389" i="2"/>
  <c r="BE389" i="2"/>
  <c r="T389" i="2"/>
  <c r="R389" i="2"/>
  <c r="P389" i="2"/>
  <c r="BI388" i="2"/>
  <c r="BH388" i="2"/>
  <c r="BG388" i="2"/>
  <c r="BE388" i="2"/>
  <c r="T388" i="2"/>
  <c r="R388" i="2"/>
  <c r="P388" i="2"/>
  <c r="BI387" i="2"/>
  <c r="BH387" i="2"/>
  <c r="BG387" i="2"/>
  <c r="BE387" i="2"/>
  <c r="T387" i="2"/>
  <c r="R387" i="2"/>
  <c r="P387" i="2"/>
  <c r="BI386" i="2"/>
  <c r="BH386" i="2"/>
  <c r="BG386" i="2"/>
  <c r="BE386" i="2"/>
  <c r="T386" i="2"/>
  <c r="R386" i="2"/>
  <c r="P386" i="2"/>
  <c r="BI385" i="2"/>
  <c r="BH385" i="2"/>
  <c r="BG385" i="2"/>
  <c r="BE385" i="2"/>
  <c r="T385" i="2"/>
  <c r="R385" i="2"/>
  <c r="P385" i="2"/>
  <c r="BI384" i="2"/>
  <c r="BH384" i="2"/>
  <c r="BG384" i="2"/>
  <c r="BE384" i="2"/>
  <c r="T384" i="2"/>
  <c r="R384" i="2"/>
  <c r="P384" i="2"/>
  <c r="BI383" i="2"/>
  <c r="BH383" i="2"/>
  <c r="BG383" i="2"/>
  <c r="BE383" i="2"/>
  <c r="T383" i="2"/>
  <c r="R383" i="2"/>
  <c r="P383" i="2"/>
  <c r="BI382" i="2"/>
  <c r="BH382" i="2"/>
  <c r="BG382" i="2"/>
  <c r="BE382" i="2"/>
  <c r="T382" i="2"/>
  <c r="R382" i="2"/>
  <c r="P382" i="2"/>
  <c r="BI381" i="2"/>
  <c r="BH381" i="2"/>
  <c r="BG381" i="2"/>
  <c r="BE381" i="2"/>
  <c r="T381" i="2"/>
  <c r="R381" i="2"/>
  <c r="P381" i="2"/>
  <c r="BI380" i="2"/>
  <c r="BH380" i="2"/>
  <c r="BG380" i="2"/>
  <c r="BE380" i="2"/>
  <c r="T380" i="2"/>
  <c r="R380" i="2"/>
  <c r="P380" i="2"/>
  <c r="BI379" i="2"/>
  <c r="BH379" i="2"/>
  <c r="BG379" i="2"/>
  <c r="BE379" i="2"/>
  <c r="T379" i="2"/>
  <c r="R379" i="2"/>
  <c r="P379" i="2"/>
  <c r="BI378" i="2"/>
  <c r="BH378" i="2"/>
  <c r="BG378" i="2"/>
  <c r="BE378" i="2"/>
  <c r="T378" i="2"/>
  <c r="R378" i="2"/>
  <c r="P378" i="2"/>
  <c r="BI377" i="2"/>
  <c r="BH377" i="2"/>
  <c r="BG377" i="2"/>
  <c r="BE377" i="2"/>
  <c r="T377" i="2"/>
  <c r="R377" i="2"/>
  <c r="P377" i="2"/>
  <c r="BI376" i="2"/>
  <c r="BH376" i="2"/>
  <c r="BG376" i="2"/>
  <c r="BE376" i="2"/>
  <c r="T376" i="2"/>
  <c r="R376" i="2"/>
  <c r="P376" i="2"/>
  <c r="BI375" i="2"/>
  <c r="BH375" i="2"/>
  <c r="BG375" i="2"/>
  <c r="BE375" i="2"/>
  <c r="T375" i="2"/>
  <c r="R375" i="2"/>
  <c r="P375" i="2"/>
  <c r="BI374" i="2"/>
  <c r="BH374" i="2"/>
  <c r="BG374" i="2"/>
  <c r="BE374" i="2"/>
  <c r="T374" i="2"/>
  <c r="R374" i="2"/>
  <c r="P374" i="2"/>
  <c r="BI373" i="2"/>
  <c r="BH373" i="2"/>
  <c r="BG373" i="2"/>
  <c r="BE373" i="2"/>
  <c r="T373" i="2"/>
  <c r="R373" i="2"/>
  <c r="P373" i="2"/>
  <c r="BI372" i="2"/>
  <c r="BH372" i="2"/>
  <c r="BG372" i="2"/>
  <c r="BE372" i="2"/>
  <c r="T372" i="2"/>
  <c r="R372" i="2"/>
  <c r="P372" i="2"/>
  <c r="BI371" i="2"/>
  <c r="BH371" i="2"/>
  <c r="BG371" i="2"/>
  <c r="BE371" i="2"/>
  <c r="T371" i="2"/>
  <c r="R371" i="2"/>
  <c r="P371" i="2"/>
  <c r="BI370" i="2"/>
  <c r="BH370" i="2"/>
  <c r="BG370" i="2"/>
  <c r="BE370" i="2"/>
  <c r="T370" i="2"/>
  <c r="R370" i="2"/>
  <c r="P370" i="2"/>
  <c r="BI369" i="2"/>
  <c r="BH369" i="2"/>
  <c r="BG369" i="2"/>
  <c r="BE369" i="2"/>
  <c r="T369" i="2"/>
  <c r="R369" i="2"/>
  <c r="P369" i="2"/>
  <c r="BI368" i="2"/>
  <c r="BH368" i="2"/>
  <c r="BG368" i="2"/>
  <c r="BE368" i="2"/>
  <c r="T368" i="2"/>
  <c r="R368" i="2"/>
  <c r="P368" i="2"/>
  <c r="BI366" i="2"/>
  <c r="BH366" i="2"/>
  <c r="BG366" i="2"/>
  <c r="BE366" i="2"/>
  <c r="T366" i="2"/>
  <c r="R366" i="2"/>
  <c r="P366" i="2"/>
  <c r="BI365" i="2"/>
  <c r="BH365" i="2"/>
  <c r="BG365" i="2"/>
  <c r="BE365" i="2"/>
  <c r="T365" i="2"/>
  <c r="R365" i="2"/>
  <c r="P365" i="2"/>
  <c r="BI364" i="2"/>
  <c r="BH364" i="2"/>
  <c r="BG364" i="2"/>
  <c r="BE364" i="2"/>
  <c r="T364" i="2"/>
  <c r="R364" i="2"/>
  <c r="P364" i="2"/>
  <c r="BI363" i="2"/>
  <c r="BH363" i="2"/>
  <c r="BG363" i="2"/>
  <c r="BE363" i="2"/>
  <c r="T363" i="2"/>
  <c r="R363" i="2"/>
  <c r="P363" i="2"/>
  <c r="BI362" i="2"/>
  <c r="BH362" i="2"/>
  <c r="BG362" i="2"/>
  <c r="BE362" i="2"/>
  <c r="T362" i="2"/>
  <c r="R362" i="2"/>
  <c r="P362" i="2"/>
  <c r="BI361" i="2"/>
  <c r="BH361" i="2"/>
  <c r="BG361" i="2"/>
  <c r="BE361" i="2"/>
  <c r="T361" i="2"/>
  <c r="R361" i="2"/>
  <c r="P361" i="2"/>
  <c r="BI360" i="2"/>
  <c r="BH360" i="2"/>
  <c r="BG360" i="2"/>
  <c r="BE360" i="2"/>
  <c r="T360" i="2"/>
  <c r="R360" i="2"/>
  <c r="P360" i="2"/>
  <c r="BI359" i="2"/>
  <c r="BH359" i="2"/>
  <c r="BG359" i="2"/>
  <c r="BE359" i="2"/>
  <c r="T359" i="2"/>
  <c r="R359" i="2"/>
  <c r="P359" i="2"/>
  <c r="BI358" i="2"/>
  <c r="BH358" i="2"/>
  <c r="BG358" i="2"/>
  <c r="BE358" i="2"/>
  <c r="T358" i="2"/>
  <c r="R358" i="2"/>
  <c r="P358" i="2"/>
  <c r="BI357" i="2"/>
  <c r="BH357" i="2"/>
  <c r="BG357" i="2"/>
  <c r="BE357" i="2"/>
  <c r="T357" i="2"/>
  <c r="R357" i="2"/>
  <c r="P357" i="2"/>
  <c r="BI356" i="2"/>
  <c r="BH356" i="2"/>
  <c r="BG356" i="2"/>
  <c r="BE356" i="2"/>
  <c r="T356" i="2"/>
  <c r="R356" i="2"/>
  <c r="P356" i="2"/>
  <c r="BI355" i="2"/>
  <c r="BH355" i="2"/>
  <c r="BG355" i="2"/>
  <c r="BE355" i="2"/>
  <c r="T355" i="2"/>
  <c r="R355" i="2"/>
  <c r="P355" i="2"/>
  <c r="BI354" i="2"/>
  <c r="BH354" i="2"/>
  <c r="BG354" i="2"/>
  <c r="BE354" i="2"/>
  <c r="T354" i="2"/>
  <c r="R354" i="2"/>
  <c r="P354" i="2"/>
  <c r="BI353" i="2"/>
  <c r="BH353" i="2"/>
  <c r="BG353" i="2"/>
  <c r="BE353" i="2"/>
  <c r="T353" i="2"/>
  <c r="R353" i="2"/>
  <c r="P353" i="2"/>
  <c r="BI352" i="2"/>
  <c r="BH352" i="2"/>
  <c r="BG352" i="2"/>
  <c r="BE352" i="2"/>
  <c r="T352" i="2"/>
  <c r="R352" i="2"/>
  <c r="P352" i="2"/>
  <c r="BI351" i="2"/>
  <c r="BH351" i="2"/>
  <c r="BG351" i="2"/>
  <c r="BE351" i="2"/>
  <c r="T351" i="2"/>
  <c r="R351" i="2"/>
  <c r="P351" i="2"/>
  <c r="BI350" i="2"/>
  <c r="BH350" i="2"/>
  <c r="BG350" i="2"/>
  <c r="BE350" i="2"/>
  <c r="T350" i="2"/>
  <c r="R350" i="2"/>
  <c r="P350" i="2"/>
  <c r="BI349" i="2"/>
  <c r="BH349" i="2"/>
  <c r="BG349" i="2"/>
  <c r="BE349" i="2"/>
  <c r="T349" i="2"/>
  <c r="R349" i="2"/>
  <c r="P349" i="2"/>
  <c r="BI348" i="2"/>
  <c r="BH348" i="2"/>
  <c r="BG348" i="2"/>
  <c r="BE348" i="2"/>
  <c r="T348" i="2"/>
  <c r="R348" i="2"/>
  <c r="P348" i="2"/>
  <c r="BI347" i="2"/>
  <c r="BH347" i="2"/>
  <c r="BG347" i="2"/>
  <c r="BE347" i="2"/>
  <c r="T347" i="2"/>
  <c r="R347" i="2"/>
  <c r="P347" i="2"/>
  <c r="BI346" i="2"/>
  <c r="BH346" i="2"/>
  <c r="BG346" i="2"/>
  <c r="BE346" i="2"/>
  <c r="T346" i="2"/>
  <c r="R346" i="2"/>
  <c r="P346" i="2"/>
  <c r="BI345" i="2"/>
  <c r="BH345" i="2"/>
  <c r="BG345" i="2"/>
  <c r="BE345" i="2"/>
  <c r="T345" i="2"/>
  <c r="R345" i="2"/>
  <c r="P345" i="2"/>
  <c r="BI344" i="2"/>
  <c r="BH344" i="2"/>
  <c r="BG344" i="2"/>
  <c r="BE344" i="2"/>
  <c r="T344" i="2"/>
  <c r="R344" i="2"/>
  <c r="P344" i="2"/>
  <c r="BI343" i="2"/>
  <c r="BH343" i="2"/>
  <c r="BG343" i="2"/>
  <c r="BE343" i="2"/>
  <c r="T343" i="2"/>
  <c r="R343" i="2"/>
  <c r="P343" i="2"/>
  <c r="BI342" i="2"/>
  <c r="BH342" i="2"/>
  <c r="BG342" i="2"/>
  <c r="BE342" i="2"/>
  <c r="T342" i="2"/>
  <c r="R342" i="2"/>
  <c r="P342" i="2"/>
  <c r="BI341" i="2"/>
  <c r="BH341" i="2"/>
  <c r="BG341" i="2"/>
  <c r="BE341" i="2"/>
  <c r="T341" i="2"/>
  <c r="R341" i="2"/>
  <c r="P341" i="2"/>
  <c r="BI340" i="2"/>
  <c r="BH340" i="2"/>
  <c r="BG340" i="2"/>
  <c r="BE340" i="2"/>
  <c r="T340" i="2"/>
  <c r="R340" i="2"/>
  <c r="P340" i="2"/>
  <c r="BI339" i="2"/>
  <c r="BH339" i="2"/>
  <c r="BG339" i="2"/>
  <c r="BE339" i="2"/>
  <c r="T339" i="2"/>
  <c r="R339" i="2"/>
  <c r="P339" i="2"/>
  <c r="BI338" i="2"/>
  <c r="BH338" i="2"/>
  <c r="BG338" i="2"/>
  <c r="BE338" i="2"/>
  <c r="T338" i="2"/>
  <c r="R338" i="2"/>
  <c r="P338" i="2"/>
  <c r="BI337" i="2"/>
  <c r="BH337" i="2"/>
  <c r="BG337" i="2"/>
  <c r="BE337" i="2"/>
  <c r="T337" i="2"/>
  <c r="R337" i="2"/>
  <c r="P337" i="2"/>
  <c r="BI336" i="2"/>
  <c r="BH336" i="2"/>
  <c r="BG336" i="2"/>
  <c r="BE336" i="2"/>
  <c r="T336" i="2"/>
  <c r="R336" i="2"/>
  <c r="P336" i="2"/>
  <c r="BI335" i="2"/>
  <c r="BH335" i="2"/>
  <c r="BG335" i="2"/>
  <c r="BE335" i="2"/>
  <c r="T335" i="2"/>
  <c r="R335" i="2"/>
  <c r="P335" i="2"/>
  <c r="BI334" i="2"/>
  <c r="BH334" i="2"/>
  <c r="BG334" i="2"/>
  <c r="BE334" i="2"/>
  <c r="T334" i="2"/>
  <c r="R334" i="2"/>
  <c r="P334" i="2"/>
  <c r="BI333" i="2"/>
  <c r="BH333" i="2"/>
  <c r="BG333" i="2"/>
  <c r="BE333" i="2"/>
  <c r="T333" i="2"/>
  <c r="R333" i="2"/>
  <c r="P333" i="2"/>
  <c r="BI332" i="2"/>
  <c r="BH332" i="2"/>
  <c r="BG332" i="2"/>
  <c r="BE332" i="2"/>
  <c r="T332" i="2"/>
  <c r="R332" i="2"/>
  <c r="P332" i="2"/>
  <c r="BI331" i="2"/>
  <c r="BH331" i="2"/>
  <c r="BG331" i="2"/>
  <c r="BE331" i="2"/>
  <c r="T331" i="2"/>
  <c r="R331" i="2"/>
  <c r="P331" i="2"/>
  <c r="BI330" i="2"/>
  <c r="BH330" i="2"/>
  <c r="BG330" i="2"/>
  <c r="BE330" i="2"/>
  <c r="T330" i="2"/>
  <c r="R330" i="2"/>
  <c r="P330" i="2"/>
  <c r="BI329" i="2"/>
  <c r="BH329" i="2"/>
  <c r="BG329" i="2"/>
  <c r="BE329" i="2"/>
  <c r="T329" i="2"/>
  <c r="R329" i="2"/>
  <c r="P329" i="2"/>
  <c r="BI328" i="2"/>
  <c r="BH328" i="2"/>
  <c r="BG328" i="2"/>
  <c r="BE328" i="2"/>
  <c r="T328" i="2"/>
  <c r="R328" i="2"/>
  <c r="P328" i="2"/>
  <c r="BI327" i="2"/>
  <c r="BH327" i="2"/>
  <c r="BG327" i="2"/>
  <c r="BE327" i="2"/>
  <c r="T327" i="2"/>
  <c r="R327" i="2"/>
  <c r="P327" i="2"/>
  <c r="BI326" i="2"/>
  <c r="BH326" i="2"/>
  <c r="BG326" i="2"/>
  <c r="BE326" i="2"/>
  <c r="T326" i="2"/>
  <c r="R326" i="2"/>
  <c r="P326" i="2"/>
  <c r="BI325" i="2"/>
  <c r="BH325" i="2"/>
  <c r="BG325" i="2"/>
  <c r="BE325" i="2"/>
  <c r="T325" i="2"/>
  <c r="R325" i="2"/>
  <c r="P325" i="2"/>
  <c r="BI324" i="2"/>
  <c r="BH324" i="2"/>
  <c r="BG324" i="2"/>
  <c r="BE324" i="2"/>
  <c r="T324" i="2"/>
  <c r="R324" i="2"/>
  <c r="P324" i="2"/>
  <c r="BI323" i="2"/>
  <c r="BH323" i="2"/>
  <c r="BG323" i="2"/>
  <c r="BE323" i="2"/>
  <c r="T323" i="2"/>
  <c r="R323" i="2"/>
  <c r="P323" i="2"/>
  <c r="BI322" i="2"/>
  <c r="BH322" i="2"/>
  <c r="BG322" i="2"/>
  <c r="BE322" i="2"/>
  <c r="T322" i="2"/>
  <c r="R322" i="2"/>
  <c r="P322" i="2"/>
  <c r="BI321" i="2"/>
  <c r="BH321" i="2"/>
  <c r="BG321" i="2"/>
  <c r="BE321" i="2"/>
  <c r="T321" i="2"/>
  <c r="R321" i="2"/>
  <c r="P321" i="2"/>
  <c r="BI320" i="2"/>
  <c r="BH320" i="2"/>
  <c r="BG320" i="2"/>
  <c r="BE320" i="2"/>
  <c r="T320" i="2"/>
  <c r="R320" i="2"/>
  <c r="P320" i="2"/>
  <c r="BI319" i="2"/>
  <c r="BH319" i="2"/>
  <c r="BG319" i="2"/>
  <c r="BE319" i="2"/>
  <c r="T319" i="2"/>
  <c r="R319" i="2"/>
  <c r="P319" i="2"/>
  <c r="BI318" i="2"/>
  <c r="BH318" i="2"/>
  <c r="BG318" i="2"/>
  <c r="BE318" i="2"/>
  <c r="T318" i="2"/>
  <c r="R318" i="2"/>
  <c r="P318" i="2"/>
  <c r="BI317" i="2"/>
  <c r="BH317" i="2"/>
  <c r="BG317" i="2"/>
  <c r="BE317" i="2"/>
  <c r="T317" i="2"/>
  <c r="R317" i="2"/>
  <c r="P317" i="2"/>
  <c r="BI316" i="2"/>
  <c r="BH316" i="2"/>
  <c r="BG316" i="2"/>
  <c r="BE316" i="2"/>
  <c r="T316" i="2"/>
  <c r="R316" i="2"/>
  <c r="P316" i="2"/>
  <c r="BI315" i="2"/>
  <c r="BH315" i="2"/>
  <c r="BG315" i="2"/>
  <c r="BE315" i="2"/>
  <c r="T315" i="2"/>
  <c r="R315" i="2"/>
  <c r="P315" i="2"/>
  <c r="BI314" i="2"/>
  <c r="BH314" i="2"/>
  <c r="BG314" i="2"/>
  <c r="BE314" i="2"/>
  <c r="T314" i="2"/>
  <c r="R314" i="2"/>
  <c r="P314" i="2"/>
  <c r="BI313" i="2"/>
  <c r="BH313" i="2"/>
  <c r="BG313" i="2"/>
  <c r="BE313" i="2"/>
  <c r="T313" i="2"/>
  <c r="R313" i="2"/>
  <c r="P313" i="2"/>
  <c r="BI312" i="2"/>
  <c r="BH312" i="2"/>
  <c r="BG312" i="2"/>
  <c r="BE312" i="2"/>
  <c r="T312" i="2"/>
  <c r="R312" i="2"/>
  <c r="P312" i="2"/>
  <c r="BI311" i="2"/>
  <c r="BH311" i="2"/>
  <c r="BG311" i="2"/>
  <c r="BE311" i="2"/>
  <c r="T311" i="2"/>
  <c r="R311" i="2"/>
  <c r="P311" i="2"/>
  <c r="BI310" i="2"/>
  <c r="BH310" i="2"/>
  <c r="BG310" i="2"/>
  <c r="BE310" i="2"/>
  <c r="T310" i="2"/>
  <c r="R310" i="2"/>
  <c r="P310" i="2"/>
  <c r="BI309" i="2"/>
  <c r="BH309" i="2"/>
  <c r="BG309" i="2"/>
  <c r="BE309" i="2"/>
  <c r="T309" i="2"/>
  <c r="R309" i="2"/>
  <c r="P309" i="2"/>
  <c r="BI308" i="2"/>
  <c r="BH308" i="2"/>
  <c r="BG308" i="2"/>
  <c r="BE308" i="2"/>
  <c r="T308" i="2"/>
  <c r="R308" i="2"/>
  <c r="P308" i="2"/>
  <c r="BI307" i="2"/>
  <c r="BH307" i="2"/>
  <c r="BG307" i="2"/>
  <c r="BE307" i="2"/>
  <c r="T307" i="2"/>
  <c r="R307" i="2"/>
  <c r="P307" i="2"/>
  <c r="BI306" i="2"/>
  <c r="BH306" i="2"/>
  <c r="BG306" i="2"/>
  <c r="BE306" i="2"/>
  <c r="T306" i="2"/>
  <c r="R306" i="2"/>
  <c r="P306" i="2"/>
  <c r="BI305" i="2"/>
  <c r="BH305" i="2"/>
  <c r="BG305" i="2"/>
  <c r="BE305" i="2"/>
  <c r="T305" i="2"/>
  <c r="R305" i="2"/>
  <c r="P305" i="2"/>
  <c r="BI304" i="2"/>
  <c r="BH304" i="2"/>
  <c r="BG304" i="2"/>
  <c r="BE304" i="2"/>
  <c r="T304" i="2"/>
  <c r="R304" i="2"/>
  <c r="P304" i="2"/>
  <c r="BI303" i="2"/>
  <c r="BH303" i="2"/>
  <c r="BG303" i="2"/>
  <c r="BE303" i="2"/>
  <c r="T303" i="2"/>
  <c r="R303" i="2"/>
  <c r="P303" i="2"/>
  <c r="BI302" i="2"/>
  <c r="BH302" i="2"/>
  <c r="BG302" i="2"/>
  <c r="BE302" i="2"/>
  <c r="T302" i="2"/>
  <c r="R302" i="2"/>
  <c r="P302" i="2"/>
  <c r="BI301" i="2"/>
  <c r="BH301" i="2"/>
  <c r="BG301" i="2"/>
  <c r="BE301" i="2"/>
  <c r="T301" i="2"/>
  <c r="R301" i="2"/>
  <c r="P301" i="2"/>
  <c r="BI300" i="2"/>
  <c r="BH300" i="2"/>
  <c r="BG300" i="2"/>
  <c r="BE300" i="2"/>
  <c r="T300" i="2"/>
  <c r="R300" i="2"/>
  <c r="P300" i="2"/>
  <c r="BI299" i="2"/>
  <c r="BH299" i="2"/>
  <c r="BG299" i="2"/>
  <c r="BE299" i="2"/>
  <c r="T299" i="2"/>
  <c r="R299" i="2"/>
  <c r="P299" i="2"/>
  <c r="BI298" i="2"/>
  <c r="BH298" i="2"/>
  <c r="BG298" i="2"/>
  <c r="BE298" i="2"/>
  <c r="T298" i="2"/>
  <c r="R298" i="2"/>
  <c r="P298" i="2"/>
  <c r="BI297" i="2"/>
  <c r="BH297" i="2"/>
  <c r="BG297" i="2"/>
  <c r="BE297" i="2"/>
  <c r="T297" i="2"/>
  <c r="R297" i="2"/>
  <c r="P297" i="2"/>
  <c r="BI296" i="2"/>
  <c r="BH296" i="2"/>
  <c r="BG296" i="2"/>
  <c r="BE296" i="2"/>
  <c r="T296" i="2"/>
  <c r="R296" i="2"/>
  <c r="P296" i="2"/>
  <c r="BI295" i="2"/>
  <c r="BH295" i="2"/>
  <c r="BG295" i="2"/>
  <c r="BE295" i="2"/>
  <c r="T295" i="2"/>
  <c r="R295" i="2"/>
  <c r="P295" i="2"/>
  <c r="BI294" i="2"/>
  <c r="BH294" i="2"/>
  <c r="BG294" i="2"/>
  <c r="BE294" i="2"/>
  <c r="T294" i="2"/>
  <c r="R294" i="2"/>
  <c r="P294" i="2"/>
  <c r="BI293" i="2"/>
  <c r="BH293" i="2"/>
  <c r="BG293" i="2"/>
  <c r="BE293" i="2"/>
  <c r="T293" i="2"/>
  <c r="R293" i="2"/>
  <c r="P293" i="2"/>
  <c r="BI292" i="2"/>
  <c r="BH292" i="2"/>
  <c r="BG292" i="2"/>
  <c r="BE292" i="2"/>
  <c r="T292" i="2"/>
  <c r="R292" i="2"/>
  <c r="P292" i="2"/>
  <c r="BI291" i="2"/>
  <c r="BH291" i="2"/>
  <c r="BG291" i="2"/>
  <c r="BE291" i="2"/>
  <c r="T291" i="2"/>
  <c r="R291" i="2"/>
  <c r="P291" i="2"/>
  <c r="BI290" i="2"/>
  <c r="BH290" i="2"/>
  <c r="BG290" i="2"/>
  <c r="BE290" i="2"/>
  <c r="T290" i="2"/>
  <c r="R290" i="2"/>
  <c r="P290" i="2"/>
  <c r="BI289" i="2"/>
  <c r="BH289" i="2"/>
  <c r="BG289" i="2"/>
  <c r="BE289" i="2"/>
  <c r="T289" i="2"/>
  <c r="R289" i="2"/>
  <c r="P289" i="2"/>
  <c r="BI288" i="2"/>
  <c r="BH288" i="2"/>
  <c r="BG288" i="2"/>
  <c r="BE288" i="2"/>
  <c r="T288" i="2"/>
  <c r="R288" i="2"/>
  <c r="P288" i="2"/>
  <c r="BI287" i="2"/>
  <c r="BH287" i="2"/>
  <c r="BG287" i="2"/>
  <c r="BE287" i="2"/>
  <c r="T287" i="2"/>
  <c r="R287" i="2"/>
  <c r="P287" i="2"/>
  <c r="BI286" i="2"/>
  <c r="BH286" i="2"/>
  <c r="BG286" i="2"/>
  <c r="BE286" i="2"/>
  <c r="T286" i="2"/>
  <c r="R286" i="2"/>
  <c r="P286" i="2"/>
  <c r="BI285" i="2"/>
  <c r="BH285" i="2"/>
  <c r="BG285" i="2"/>
  <c r="BE285" i="2"/>
  <c r="T285" i="2"/>
  <c r="R285" i="2"/>
  <c r="P285" i="2"/>
  <c r="BI284" i="2"/>
  <c r="BH284" i="2"/>
  <c r="BG284" i="2"/>
  <c r="BE284" i="2"/>
  <c r="T284" i="2"/>
  <c r="R284" i="2"/>
  <c r="P284" i="2"/>
  <c r="BI283" i="2"/>
  <c r="BH283" i="2"/>
  <c r="BG283" i="2"/>
  <c r="BE283" i="2"/>
  <c r="T283" i="2"/>
  <c r="R283" i="2"/>
  <c r="P283" i="2"/>
  <c r="BI282" i="2"/>
  <c r="BH282" i="2"/>
  <c r="BG282" i="2"/>
  <c r="BE282" i="2"/>
  <c r="T282" i="2"/>
  <c r="R282" i="2"/>
  <c r="P282" i="2"/>
  <c r="BI281" i="2"/>
  <c r="BH281" i="2"/>
  <c r="BG281" i="2"/>
  <c r="BE281" i="2"/>
  <c r="T281" i="2"/>
  <c r="R281" i="2"/>
  <c r="P281" i="2"/>
  <c r="BI280" i="2"/>
  <c r="BH280" i="2"/>
  <c r="BG280" i="2"/>
  <c r="BE280" i="2"/>
  <c r="T280" i="2"/>
  <c r="R280" i="2"/>
  <c r="P280" i="2"/>
  <c r="BI279" i="2"/>
  <c r="BH279" i="2"/>
  <c r="BG279" i="2"/>
  <c r="BE279" i="2"/>
  <c r="T279" i="2"/>
  <c r="R279" i="2"/>
  <c r="P279" i="2"/>
  <c r="BI278" i="2"/>
  <c r="BH278" i="2"/>
  <c r="BG278" i="2"/>
  <c r="BE278" i="2"/>
  <c r="T278" i="2"/>
  <c r="R278" i="2"/>
  <c r="P278" i="2"/>
  <c r="BI277" i="2"/>
  <c r="BH277" i="2"/>
  <c r="BG277" i="2"/>
  <c r="BE277" i="2"/>
  <c r="T277" i="2"/>
  <c r="R277" i="2"/>
  <c r="P277" i="2"/>
  <c r="BI276" i="2"/>
  <c r="BH276" i="2"/>
  <c r="BG276" i="2"/>
  <c r="BE276" i="2"/>
  <c r="T276" i="2"/>
  <c r="R276" i="2"/>
  <c r="P276" i="2"/>
  <c r="BI275" i="2"/>
  <c r="BH275" i="2"/>
  <c r="BG275" i="2"/>
  <c r="BE275" i="2"/>
  <c r="T275" i="2"/>
  <c r="R275" i="2"/>
  <c r="P275" i="2"/>
  <c r="BI274" i="2"/>
  <c r="BH274" i="2"/>
  <c r="BG274" i="2"/>
  <c r="BE274" i="2"/>
  <c r="T274" i="2"/>
  <c r="R274" i="2"/>
  <c r="P274" i="2"/>
  <c r="BI273" i="2"/>
  <c r="BH273" i="2"/>
  <c r="BG273" i="2"/>
  <c r="BE273" i="2"/>
  <c r="T273" i="2"/>
  <c r="R273" i="2"/>
  <c r="P273" i="2"/>
  <c r="BI272" i="2"/>
  <c r="BH272" i="2"/>
  <c r="BG272" i="2"/>
  <c r="BE272" i="2"/>
  <c r="T272" i="2"/>
  <c r="R272" i="2"/>
  <c r="P272" i="2"/>
  <c r="BI271" i="2"/>
  <c r="BH271" i="2"/>
  <c r="BG271" i="2"/>
  <c r="BE271" i="2"/>
  <c r="T271" i="2"/>
  <c r="R271" i="2"/>
  <c r="P271" i="2"/>
  <c r="BI270" i="2"/>
  <c r="BH270" i="2"/>
  <c r="BG270" i="2"/>
  <c r="BE270" i="2"/>
  <c r="T270" i="2"/>
  <c r="R270" i="2"/>
  <c r="P270" i="2"/>
  <c r="BI269" i="2"/>
  <c r="BH269" i="2"/>
  <c r="BG269" i="2"/>
  <c r="BE269" i="2"/>
  <c r="T269" i="2"/>
  <c r="R269" i="2"/>
  <c r="P269" i="2"/>
  <c r="BI268" i="2"/>
  <c r="BH268" i="2"/>
  <c r="BG268" i="2"/>
  <c r="BE268" i="2"/>
  <c r="T268" i="2"/>
  <c r="R268" i="2"/>
  <c r="P268" i="2"/>
  <c r="BI267" i="2"/>
  <c r="BH267" i="2"/>
  <c r="BG267" i="2"/>
  <c r="BE267" i="2"/>
  <c r="T267" i="2"/>
  <c r="R267" i="2"/>
  <c r="P267" i="2"/>
  <c r="BI266" i="2"/>
  <c r="BH266" i="2"/>
  <c r="BG266" i="2"/>
  <c r="BE266" i="2"/>
  <c r="T266" i="2"/>
  <c r="R266" i="2"/>
  <c r="P266" i="2"/>
  <c r="BI265" i="2"/>
  <c r="BH265" i="2"/>
  <c r="BG265" i="2"/>
  <c r="BE265" i="2"/>
  <c r="T265" i="2"/>
  <c r="R265" i="2"/>
  <c r="P265" i="2"/>
  <c r="BI264" i="2"/>
  <c r="BH264" i="2"/>
  <c r="BG264" i="2"/>
  <c r="BE264" i="2"/>
  <c r="T264" i="2"/>
  <c r="R264" i="2"/>
  <c r="P264" i="2"/>
  <c r="BI263" i="2"/>
  <c r="BH263" i="2"/>
  <c r="BG263" i="2"/>
  <c r="BE263" i="2"/>
  <c r="T263" i="2"/>
  <c r="R263" i="2"/>
  <c r="P263" i="2"/>
  <c r="BI262" i="2"/>
  <c r="BH262" i="2"/>
  <c r="BG262" i="2"/>
  <c r="BE262" i="2"/>
  <c r="T262" i="2"/>
  <c r="R262" i="2"/>
  <c r="P262" i="2"/>
  <c r="BI261" i="2"/>
  <c r="BH261" i="2"/>
  <c r="BG261" i="2"/>
  <c r="BE261" i="2"/>
  <c r="T261" i="2"/>
  <c r="R261" i="2"/>
  <c r="P261" i="2"/>
  <c r="BI260" i="2"/>
  <c r="BH260" i="2"/>
  <c r="BG260" i="2"/>
  <c r="BE260" i="2"/>
  <c r="T260" i="2"/>
  <c r="R260" i="2"/>
  <c r="P260" i="2"/>
  <c r="BI259" i="2"/>
  <c r="BH259" i="2"/>
  <c r="BG259" i="2"/>
  <c r="BE259" i="2"/>
  <c r="T259" i="2"/>
  <c r="R259" i="2"/>
  <c r="P259" i="2"/>
  <c r="BI258" i="2"/>
  <c r="BH258" i="2"/>
  <c r="BG258" i="2"/>
  <c r="BE258" i="2"/>
  <c r="T258" i="2"/>
  <c r="R258" i="2"/>
  <c r="P258" i="2"/>
  <c r="BI257" i="2"/>
  <c r="BH257" i="2"/>
  <c r="BG257" i="2"/>
  <c r="BE257" i="2"/>
  <c r="T257" i="2"/>
  <c r="R257" i="2"/>
  <c r="P257" i="2"/>
  <c r="BI256" i="2"/>
  <c r="BH256" i="2"/>
  <c r="BG256" i="2"/>
  <c r="BE256" i="2"/>
  <c r="T256" i="2"/>
  <c r="R256" i="2"/>
  <c r="P256" i="2"/>
  <c r="BI255" i="2"/>
  <c r="BH255" i="2"/>
  <c r="BG255" i="2"/>
  <c r="BE255" i="2"/>
  <c r="T255" i="2"/>
  <c r="R255" i="2"/>
  <c r="P255" i="2"/>
  <c r="BI254" i="2"/>
  <c r="BH254" i="2"/>
  <c r="BG254" i="2"/>
  <c r="BE254" i="2"/>
  <c r="T254" i="2"/>
  <c r="R254" i="2"/>
  <c r="P254" i="2"/>
  <c r="BI253" i="2"/>
  <c r="BH253" i="2"/>
  <c r="BG253" i="2"/>
  <c r="BE253" i="2"/>
  <c r="T253" i="2"/>
  <c r="R253" i="2"/>
  <c r="P253" i="2"/>
  <c r="BI251" i="2"/>
  <c r="BH251" i="2"/>
  <c r="BG251" i="2"/>
  <c r="BE251" i="2"/>
  <c r="T251" i="2"/>
  <c r="R251" i="2"/>
  <c r="P251" i="2"/>
  <c r="BI250" i="2"/>
  <c r="BH250" i="2"/>
  <c r="BG250" i="2"/>
  <c r="BE250" i="2"/>
  <c r="T250" i="2"/>
  <c r="R250" i="2"/>
  <c r="P250" i="2"/>
  <c r="BI249" i="2"/>
  <c r="BH249" i="2"/>
  <c r="BG249" i="2"/>
  <c r="BE249" i="2"/>
  <c r="T249" i="2"/>
  <c r="R249" i="2"/>
  <c r="P249" i="2"/>
  <c r="BI248" i="2"/>
  <c r="BH248" i="2"/>
  <c r="BG248" i="2"/>
  <c r="BE248" i="2"/>
  <c r="T248" i="2"/>
  <c r="R248" i="2"/>
  <c r="P248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3" i="2"/>
  <c r="BH243" i="2"/>
  <c r="BG243" i="2"/>
  <c r="BE243" i="2"/>
  <c r="T243" i="2"/>
  <c r="R243" i="2"/>
  <c r="P243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9" i="2"/>
  <c r="BH239" i="2"/>
  <c r="BG239" i="2"/>
  <c r="BE239" i="2"/>
  <c r="T239" i="2"/>
  <c r="R239" i="2"/>
  <c r="P239" i="2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36" i="2"/>
  <c r="BH236" i="2"/>
  <c r="BG236" i="2"/>
  <c r="BE236" i="2"/>
  <c r="T236" i="2"/>
  <c r="R236" i="2"/>
  <c r="P236" i="2"/>
  <c r="BI235" i="2"/>
  <c r="BH235" i="2"/>
  <c r="BG235" i="2"/>
  <c r="BE235" i="2"/>
  <c r="T235" i="2"/>
  <c r="R235" i="2"/>
  <c r="P235" i="2"/>
  <c r="BI234" i="2"/>
  <c r="BH234" i="2"/>
  <c r="BG234" i="2"/>
  <c r="BE234" i="2"/>
  <c r="T234" i="2"/>
  <c r="R234" i="2"/>
  <c r="P234" i="2"/>
  <c r="BI233" i="2"/>
  <c r="BH233" i="2"/>
  <c r="BG233" i="2"/>
  <c r="BE233" i="2"/>
  <c r="T233" i="2"/>
  <c r="R233" i="2"/>
  <c r="P233" i="2"/>
  <c r="BI232" i="2"/>
  <c r="BH232" i="2"/>
  <c r="BG232" i="2"/>
  <c r="BE232" i="2"/>
  <c r="T232" i="2"/>
  <c r="R232" i="2"/>
  <c r="P232" i="2"/>
  <c r="BI231" i="2"/>
  <c r="BH231" i="2"/>
  <c r="BG231" i="2"/>
  <c r="BE231" i="2"/>
  <c r="T231" i="2"/>
  <c r="R231" i="2"/>
  <c r="P231" i="2"/>
  <c r="BI230" i="2"/>
  <c r="BH230" i="2"/>
  <c r="BG230" i="2"/>
  <c r="BE230" i="2"/>
  <c r="T230" i="2"/>
  <c r="R230" i="2"/>
  <c r="P230" i="2"/>
  <c r="BI229" i="2"/>
  <c r="BH229" i="2"/>
  <c r="BG229" i="2"/>
  <c r="BE229" i="2"/>
  <c r="T229" i="2"/>
  <c r="R229" i="2"/>
  <c r="P229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25" i="2"/>
  <c r="BH225" i="2"/>
  <c r="BG225" i="2"/>
  <c r="BE225" i="2"/>
  <c r="T225" i="2"/>
  <c r="R225" i="2"/>
  <c r="P225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20" i="2"/>
  <c r="BH220" i="2"/>
  <c r="BG220" i="2"/>
  <c r="BE220" i="2"/>
  <c r="T220" i="2"/>
  <c r="R220" i="2"/>
  <c r="P220" i="2"/>
  <c r="BI219" i="2"/>
  <c r="BH219" i="2"/>
  <c r="BG219" i="2"/>
  <c r="BE219" i="2"/>
  <c r="T219" i="2"/>
  <c r="R219" i="2"/>
  <c r="P219" i="2"/>
  <c r="BI218" i="2"/>
  <c r="BH218" i="2"/>
  <c r="BG218" i="2"/>
  <c r="BE218" i="2"/>
  <c r="T218" i="2"/>
  <c r="R218" i="2"/>
  <c r="P218" i="2"/>
  <c r="BI217" i="2"/>
  <c r="BH217" i="2"/>
  <c r="BG217" i="2"/>
  <c r="BE217" i="2"/>
  <c r="T217" i="2"/>
  <c r="R217" i="2"/>
  <c r="P217" i="2"/>
  <c r="BI216" i="2"/>
  <c r="BH216" i="2"/>
  <c r="BG216" i="2"/>
  <c r="BE216" i="2"/>
  <c r="T216" i="2"/>
  <c r="R216" i="2"/>
  <c r="P216" i="2"/>
  <c r="BI215" i="2"/>
  <c r="BH215" i="2"/>
  <c r="BG215" i="2"/>
  <c r="BE215" i="2"/>
  <c r="T215" i="2"/>
  <c r="R215" i="2"/>
  <c r="P215" i="2"/>
  <c r="BI214" i="2"/>
  <c r="BH214" i="2"/>
  <c r="BG214" i="2"/>
  <c r="BE214" i="2"/>
  <c r="T214" i="2"/>
  <c r="R214" i="2"/>
  <c r="P214" i="2"/>
  <c r="BI213" i="2"/>
  <c r="BH213" i="2"/>
  <c r="BG213" i="2"/>
  <c r="BE213" i="2"/>
  <c r="T213" i="2"/>
  <c r="R213" i="2"/>
  <c r="P213" i="2"/>
  <c r="BI212" i="2"/>
  <c r="BH212" i="2"/>
  <c r="BG212" i="2"/>
  <c r="BE212" i="2"/>
  <c r="T212" i="2"/>
  <c r="R212" i="2"/>
  <c r="P212" i="2"/>
  <c r="BI210" i="2"/>
  <c r="BH210" i="2"/>
  <c r="BG210" i="2"/>
  <c r="BE210" i="2"/>
  <c r="T210" i="2"/>
  <c r="R210" i="2"/>
  <c r="P210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0" i="2"/>
  <c r="BH150" i="2"/>
  <c r="BG150" i="2"/>
  <c r="BE150" i="2"/>
  <c r="T150" i="2"/>
  <c r="T149" i="2"/>
  <c r="R150" i="2"/>
  <c r="R149" i="2" s="1"/>
  <c r="P150" i="2"/>
  <c r="P149" i="2" s="1"/>
  <c r="BI148" i="2"/>
  <c r="BH148" i="2"/>
  <c r="BG148" i="2"/>
  <c r="BE148" i="2"/>
  <c r="T148" i="2"/>
  <c r="T147" i="2"/>
  <c r="R148" i="2"/>
  <c r="R147" i="2"/>
  <c r="P148" i="2"/>
  <c r="P147" i="2" s="1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J134" i="2"/>
  <c r="F131" i="2"/>
  <c r="E129" i="2"/>
  <c r="J92" i="2"/>
  <c r="F89" i="2"/>
  <c r="E87" i="2"/>
  <c r="J21" i="2"/>
  <c r="E21" i="2"/>
  <c r="J133" i="2"/>
  <c r="J20" i="2"/>
  <c r="J18" i="2"/>
  <c r="E18" i="2"/>
  <c r="F92" i="2" s="1"/>
  <c r="J17" i="2"/>
  <c r="J15" i="2"/>
  <c r="E15" i="2"/>
  <c r="F91" i="2"/>
  <c r="J14" i="2"/>
  <c r="J12" i="2"/>
  <c r="J89" i="2"/>
  <c r="E7" i="2"/>
  <c r="E85" i="2"/>
  <c r="L90" i="1"/>
  <c r="AM90" i="1"/>
  <c r="AM89" i="1"/>
  <c r="L89" i="1"/>
  <c r="AM87" i="1"/>
  <c r="L87" i="1"/>
  <c r="L85" i="1"/>
  <c r="L84" i="1"/>
  <c r="BK506" i="2"/>
  <c r="J501" i="2"/>
  <c r="BK496" i="2"/>
  <c r="J494" i="2"/>
  <c r="BK490" i="2"/>
  <c r="BK487" i="2"/>
  <c r="J484" i="2"/>
  <c r="J482" i="2"/>
  <c r="J479" i="2"/>
  <c r="BK475" i="2"/>
  <c r="BK471" i="2"/>
  <c r="BK465" i="2"/>
  <c r="J464" i="2"/>
  <c r="J461" i="2"/>
  <c r="J458" i="2"/>
  <c r="BK453" i="2"/>
  <c r="J451" i="2"/>
  <c r="J448" i="2"/>
  <c r="BK445" i="2"/>
  <c r="BK441" i="2"/>
  <c r="BK438" i="2"/>
  <c r="J434" i="2"/>
  <c r="J430" i="2"/>
  <c r="J428" i="2"/>
  <c r="BK424" i="2"/>
  <c r="BK421" i="2"/>
  <c r="J419" i="2"/>
  <c r="BK415" i="2"/>
  <c r="J413" i="2"/>
  <c r="BK410" i="2"/>
  <c r="J408" i="2"/>
  <c r="J405" i="2"/>
  <c r="J348" i="2"/>
  <c r="BK298" i="2"/>
  <c r="BK268" i="2"/>
  <c r="BK250" i="2"/>
  <c r="J186" i="2"/>
  <c r="BK390" i="2"/>
  <c r="BK377" i="2"/>
  <c r="J368" i="2"/>
  <c r="J351" i="2"/>
  <c r="J335" i="2"/>
  <c r="BK314" i="2"/>
  <c r="BK294" i="2"/>
  <c r="J290" i="2"/>
  <c r="BK275" i="2"/>
  <c r="J262" i="2"/>
  <c r="BK241" i="2"/>
  <c r="J201" i="2"/>
  <c r="J181" i="2"/>
  <c r="BK405" i="2"/>
  <c r="BK402" i="2"/>
  <c r="BK389" i="2"/>
  <c r="BK383" i="2"/>
  <c r="J376" i="2"/>
  <c r="BK369" i="2"/>
  <c r="J354" i="2"/>
  <c r="J332" i="2"/>
  <c r="J306" i="2"/>
  <c r="BK287" i="2"/>
  <c r="J270" i="2"/>
  <c r="J240" i="2"/>
  <c r="J232" i="2"/>
  <c r="BK208" i="2"/>
  <c r="J199" i="2"/>
  <c r="BK185" i="2"/>
  <c r="BK168" i="2"/>
  <c r="J156" i="2"/>
  <c r="J143" i="2"/>
  <c r="J338" i="2"/>
  <c r="J269" i="2"/>
  <c r="J243" i="2"/>
  <c r="BK222" i="2"/>
  <c r="J194" i="2"/>
  <c r="J387" i="2"/>
  <c r="J380" i="2"/>
  <c r="J347" i="2"/>
  <c r="BK320" i="2"/>
  <c r="BK265" i="2"/>
  <c r="BK229" i="2"/>
  <c r="J215" i="2"/>
  <c r="BK202" i="2"/>
  <c r="BK173" i="2"/>
  <c r="J162" i="2"/>
  <c r="BK140" i="2"/>
  <c r="J397" i="2"/>
  <c r="J383" i="2"/>
  <c r="BK326" i="2"/>
  <c r="J320" i="2"/>
  <c r="J309" i="2"/>
  <c r="BK269" i="2"/>
  <c r="J257" i="2"/>
  <c r="BK231" i="2"/>
  <c r="J219" i="2"/>
  <c r="BK196" i="2"/>
  <c r="J183" i="2"/>
  <c r="J167" i="2"/>
  <c r="J150" i="2"/>
  <c r="BK365" i="2"/>
  <c r="BK345" i="2"/>
  <c r="BK316" i="2"/>
  <c r="BK308" i="2"/>
  <c r="BK282" i="2"/>
  <c r="BK270" i="2"/>
  <c r="J256" i="2"/>
  <c r="BK242" i="2"/>
  <c r="J375" i="2"/>
  <c r="J355" i="2"/>
  <c r="J336" i="2"/>
  <c r="BK317" i="2"/>
  <c r="J285" i="2"/>
  <c r="J280" i="2"/>
  <c r="J264" i="2"/>
  <c r="BK240" i="2"/>
  <c r="BK221" i="2"/>
  <c r="J202" i="2"/>
  <c r="BK188" i="2"/>
  <c r="BK155" i="2"/>
  <c r="J216" i="3"/>
  <c r="BK205" i="3"/>
  <c r="J192" i="3"/>
  <c r="BK165" i="3"/>
  <c r="BK151" i="3"/>
  <c r="BK134" i="3"/>
  <c r="BK200" i="3"/>
  <c r="J194" i="3"/>
  <c r="BK173" i="3"/>
  <c r="J145" i="3"/>
  <c r="J131" i="3"/>
  <c r="BK213" i="3"/>
  <c r="BK194" i="3"/>
  <c r="BK176" i="3"/>
  <c r="BK145" i="3"/>
  <c r="J134" i="3"/>
  <c r="J171" i="3"/>
  <c r="BK142" i="3"/>
  <c r="BK157" i="3"/>
  <c r="BK209" i="3"/>
  <c r="BK152" i="3"/>
  <c r="J168" i="3"/>
  <c r="J211" i="3"/>
  <c r="J174" i="3"/>
  <c r="J150" i="3"/>
  <c r="J149" i="4"/>
  <c r="BK163" i="4"/>
  <c r="BK154" i="4"/>
  <c r="BK137" i="4"/>
  <c r="BK165" i="4"/>
  <c r="J142" i="4"/>
  <c r="BK168" i="4"/>
  <c r="BK152" i="4"/>
  <c r="J137" i="4"/>
  <c r="J130" i="4"/>
  <c r="BK174" i="4"/>
  <c r="J158" i="4"/>
  <c r="J508" i="2"/>
  <c r="J499" i="2"/>
  <c r="BK492" i="2"/>
  <c r="J488" i="2"/>
  <c r="J481" i="2"/>
  <c r="J476" i="2"/>
  <c r="BK468" i="2"/>
  <c r="J460" i="2"/>
  <c r="J454" i="2"/>
  <c r="J449" i="2"/>
  <c r="J442" i="2"/>
  <c r="J437" i="2"/>
  <c r="BK430" i="2"/>
  <c r="J425" i="2"/>
  <c r="BK418" i="2"/>
  <c r="BK412" i="2"/>
  <c r="BK408" i="2"/>
  <c r="BK334" i="2"/>
  <c r="BK249" i="2"/>
  <c r="BK392" i="2"/>
  <c r="BK376" i="2"/>
  <c r="BK357" i="2"/>
  <c r="BK322" i="2"/>
  <c r="J303" i="2"/>
  <c r="J267" i="2"/>
  <c r="J205" i="2"/>
  <c r="J173" i="2"/>
  <c r="J395" i="2"/>
  <c r="BK380" i="2"/>
  <c r="J365" i="2"/>
  <c r="J307" i="2"/>
  <c r="BK254" i="2"/>
  <c r="BK227" i="2"/>
  <c r="J193" i="2"/>
  <c r="J165" i="2"/>
  <c r="BK141" i="2"/>
  <c r="J244" i="2"/>
  <c r="J179" i="2"/>
  <c r="BK366" i="2"/>
  <c r="J304" i="2"/>
  <c r="BK220" i="2"/>
  <c r="BK192" i="2"/>
  <c r="J160" i="2"/>
  <c r="J396" i="2"/>
  <c r="BK329" i="2"/>
  <c r="BK295" i="2"/>
  <c r="J249" i="2"/>
  <c r="J221" i="2"/>
  <c r="BK187" i="2"/>
  <c r="J159" i="2"/>
  <c r="J359" i="2"/>
  <c r="BK327" i="2"/>
  <c r="BK276" i="2"/>
  <c r="BK246" i="2"/>
  <c r="BK368" i="2"/>
  <c r="J329" i="2"/>
  <c r="J298" i="2"/>
  <c r="BK273" i="2"/>
  <c r="BK234" i="2"/>
  <c r="BK195" i="2"/>
  <c r="J222" i="3"/>
  <c r="BK203" i="3"/>
  <c r="BK160" i="3"/>
  <c r="J144" i="3"/>
  <c r="J195" i="3"/>
  <c r="J151" i="3"/>
  <c r="J220" i="3"/>
  <c r="BK197" i="3"/>
  <c r="J167" i="3"/>
  <c r="J184" i="3"/>
  <c r="J138" i="3"/>
  <c r="J166" i="3"/>
  <c r="BK170" i="3"/>
  <c r="J187" i="3"/>
  <c r="J174" i="4"/>
  <c r="J171" i="4"/>
  <c r="BK136" i="4"/>
  <c r="BK138" i="4"/>
  <c r="BK153" i="4"/>
  <c r="BK131" i="4"/>
  <c r="BK159" i="4"/>
  <c r="BK151" i="4"/>
  <c r="BK504" i="2"/>
  <c r="J496" i="2"/>
  <c r="J490" i="2"/>
  <c r="BK484" i="2"/>
  <c r="J477" i="2"/>
  <c r="J472" i="2"/>
  <c r="BK462" i="2"/>
  <c r="J455" i="2"/>
  <c r="J447" i="2"/>
  <c r="BK440" i="2"/>
  <c r="BK433" i="2"/>
  <c r="BK427" i="2"/>
  <c r="BK420" i="2"/>
  <c r="BK414" i="2"/>
  <c r="J407" i="2"/>
  <c r="BK342" i="2"/>
  <c r="J272" i="2"/>
  <c r="BK182" i="2"/>
  <c r="J379" i="2"/>
  <c r="J360" i="2"/>
  <c r="BK318" i="2"/>
  <c r="J293" i="2"/>
  <c r="BK277" i="2"/>
  <c r="J246" i="2"/>
  <c r="J182" i="2"/>
  <c r="J403" i="2"/>
  <c r="BK385" i="2"/>
  <c r="BK373" i="2"/>
  <c r="BK339" i="2"/>
  <c r="BK312" i="2"/>
  <c r="BK256" i="2"/>
  <c r="J213" i="2"/>
  <c r="J187" i="2"/>
  <c r="BK160" i="2"/>
  <c r="BK325" i="2"/>
  <c r="BK225" i="2"/>
  <c r="J174" i="2"/>
  <c r="J374" i="2"/>
  <c r="J334" i="2"/>
  <c r="J233" i="2"/>
  <c r="J196" i="2"/>
  <c r="BK153" i="2"/>
  <c r="J392" i="2"/>
  <c r="J324" i="2"/>
  <c r="J299" i="2"/>
  <c r="BK237" i="2"/>
  <c r="BK215" i="2"/>
  <c r="BK178" i="2"/>
  <c r="J146" i="2"/>
  <c r="J344" i="2"/>
  <c r="BK309" i="2"/>
  <c r="J265" i="2"/>
  <c r="J220" i="2"/>
  <c r="BK358" i="2"/>
  <c r="J326" i="2"/>
  <c r="BK283" i="2"/>
  <c r="BK266" i="2"/>
  <c r="BK232" i="2"/>
  <c r="BK193" i="2"/>
  <c r="BK150" i="2"/>
  <c r="J208" i="3"/>
  <c r="J157" i="3"/>
  <c r="J215" i="3"/>
  <c r="BK186" i="3"/>
  <c r="J158" i="3"/>
  <c r="J139" i="3"/>
  <c r="J207" i="3"/>
  <c r="J175" i="3"/>
  <c r="BK137" i="3"/>
  <c r="J204" i="3"/>
  <c r="J193" i="3"/>
  <c r="BK181" i="3"/>
  <c r="BK207" i="3"/>
  <c r="J161" i="3"/>
  <c r="BK146" i="4"/>
  <c r="BK157" i="4"/>
  <c r="BK130" i="4"/>
  <c r="BK149" i="4"/>
  <c r="J159" i="4"/>
  <c r="BK141" i="4"/>
  <c r="J163" i="4"/>
  <c r="BK162" i="4"/>
  <c r="J136" i="4"/>
  <c r="BK507" i="2"/>
  <c r="BK503" i="2"/>
  <c r="BK499" i="2"/>
  <c r="J497" i="2"/>
  <c r="J495" i="2"/>
  <c r="J493" i="2"/>
  <c r="BK489" i="2"/>
  <c r="J485" i="2"/>
  <c r="BK482" i="2"/>
  <c r="BK479" i="2"/>
  <c r="BK477" i="2"/>
  <c r="BK473" i="2"/>
  <c r="BK470" i="2"/>
  <c r="J465" i="2"/>
  <c r="J462" i="2"/>
  <c r="J459" i="2"/>
  <c r="BK455" i="2"/>
  <c r="J452" i="2"/>
  <c r="BK449" i="2"/>
  <c r="J443" i="2"/>
  <c r="J440" i="2"/>
  <c r="BK435" i="2"/>
  <c r="J433" i="2"/>
  <c r="BK429" i="2"/>
  <c r="BK426" i="2"/>
  <c r="J424" i="2"/>
  <c r="J422" i="2"/>
  <c r="J418" i="2"/>
  <c r="J416" i="2"/>
  <c r="BK413" i="2"/>
  <c r="BK409" i="2"/>
  <c r="J406" i="2"/>
  <c r="BK340" i="2"/>
  <c r="BK297" i="2"/>
  <c r="BK260" i="2"/>
  <c r="BK205" i="2"/>
  <c r="BK176" i="2"/>
  <c r="BK387" i="2"/>
  <c r="J373" i="2"/>
  <c r="J361" i="2"/>
  <c r="BK341" i="2"/>
  <c r="J316" i="2"/>
  <c r="BK305" i="2"/>
  <c r="J292" i="2"/>
  <c r="J284" i="2"/>
  <c r="J274" i="2"/>
  <c r="BK261" i="2"/>
  <c r="J216" i="2"/>
  <c r="BK186" i="2"/>
  <c r="J180" i="2"/>
  <c r="BK404" i="2"/>
  <c r="J393" i="2"/>
  <c r="J384" i="2"/>
  <c r="J377" i="2"/>
  <c r="BK370" i="2"/>
  <c r="J358" i="2"/>
  <c r="BK333" i="2"/>
  <c r="BK319" i="2"/>
  <c r="BK293" i="2"/>
  <c r="J277" i="2"/>
  <c r="J261" i="2"/>
  <c r="BK243" i="2"/>
  <c r="J234" i="2"/>
  <c r="J212" i="2"/>
  <c r="BK198" i="2"/>
  <c r="BK180" i="2"/>
  <c r="BK163" i="2"/>
  <c r="J144" i="2"/>
  <c r="J352" i="2"/>
  <c r="J291" i="2"/>
  <c r="J238" i="2"/>
  <c r="J214" i="2"/>
  <c r="J390" i="2"/>
  <c r="J382" i="2"/>
  <c r="J357" i="2"/>
  <c r="BK338" i="2"/>
  <c r="J297" i="2"/>
  <c r="J230" i="2"/>
  <c r="BK223" i="2"/>
  <c r="J207" i="2"/>
  <c r="J195" i="2"/>
  <c r="J175" i="2"/>
  <c r="BK159" i="2"/>
  <c r="BK398" i="2"/>
  <c r="BK395" i="2"/>
  <c r="BK379" i="2"/>
  <c r="J345" i="2"/>
  <c r="BK321" i="2"/>
  <c r="BK310" i="2"/>
  <c r="BK284" i="2"/>
  <c r="BK258" i="2"/>
  <c r="BK233" i="2"/>
  <c r="J222" i="2"/>
  <c r="J208" i="2"/>
  <c r="J184" i="2"/>
  <c r="J169" i="2"/>
  <c r="J154" i="2"/>
  <c r="J140" i="2"/>
  <c r="BK351" i="2"/>
  <c r="BK336" i="2"/>
  <c r="J312" i="2"/>
  <c r="J300" i="2"/>
  <c r="J275" i="2"/>
  <c r="J260" i="2"/>
  <c r="BK213" i="2"/>
  <c r="J404" i="2"/>
  <c r="J353" i="2"/>
  <c r="J330" i="2"/>
  <c r="BK311" i="2"/>
  <c r="J282" i="2"/>
  <c r="BK272" i="2"/>
  <c r="J248" i="2"/>
  <c r="J237" i="2"/>
  <c r="BK219" i="2"/>
  <c r="J200" i="2"/>
  <c r="BK162" i="2"/>
  <c r="J141" i="2"/>
  <c r="BK214" i="3"/>
  <c r="BK193" i="3"/>
  <c r="BK162" i="3"/>
  <c r="BK153" i="3"/>
  <c r="J217" i="3"/>
  <c r="J199" i="3"/>
  <c r="BK190" i="3"/>
  <c r="J178" i="3"/>
  <c r="BK166" i="3"/>
  <c r="J148" i="3"/>
  <c r="J218" i="3"/>
  <c r="BK206" i="3"/>
  <c r="BK185" i="3"/>
  <c r="BK161" i="3"/>
  <c r="BK131" i="3"/>
  <c r="BK164" i="3"/>
  <c r="J141" i="3"/>
  <c r="BK163" i="3"/>
  <c r="BK138" i="3"/>
  <c r="BK167" i="3"/>
  <c r="J200" i="3"/>
  <c r="J163" i="3"/>
  <c r="BK191" i="3"/>
  <c r="J172" i="3"/>
  <c r="BK158" i="3"/>
  <c r="J143" i="3"/>
  <c r="BK148" i="4"/>
  <c r="J173" i="4"/>
  <c r="J152" i="4"/>
  <c r="J168" i="4"/>
  <c r="J146" i="4"/>
  <c r="J175" i="4"/>
  <c r="BK135" i="4"/>
  <c r="BK142" i="4"/>
  <c r="J506" i="2"/>
  <c r="BK498" i="2"/>
  <c r="BK494" i="2"/>
  <c r="BK491" i="2"/>
  <c r="J489" i="2"/>
  <c r="BK486" i="2"/>
  <c r="BK483" i="2"/>
  <c r="BK481" i="2"/>
  <c r="J478" i="2"/>
  <c r="J475" i="2"/>
  <c r="BK472" i="2"/>
  <c r="J470" i="2"/>
  <c r="BK463" i="2"/>
  <c r="BK460" i="2"/>
  <c r="BK456" i="2"/>
  <c r="J453" i="2"/>
  <c r="J450" i="2"/>
  <c r="BK447" i="2"/>
  <c r="BK443" i="2"/>
  <c r="J441" i="2"/>
  <c r="J438" i="2"/>
  <c r="BK434" i="2"/>
  <c r="BK431" i="2"/>
  <c r="BK428" i="2"/>
  <c r="BK425" i="2"/>
  <c r="J423" i="2"/>
  <c r="J420" i="2"/>
  <c r="BK417" i="2"/>
  <c r="J415" i="2"/>
  <c r="J411" i="2"/>
  <c r="BK407" i="2"/>
  <c r="BK354" i="2"/>
  <c r="J321" i="2"/>
  <c r="BK280" i="2"/>
  <c r="BK253" i="2"/>
  <c r="BK191" i="2"/>
  <c r="BK393" i="2"/>
  <c r="BK386" i="2"/>
  <c r="BK372" i="2"/>
  <c r="BK362" i="2"/>
  <c r="J349" i="2"/>
  <c r="BK332" i="2"/>
  <c r="J311" i="2"/>
  <c r="J302" i="2"/>
  <c r="J283" i="2"/>
  <c r="BK263" i="2"/>
  <c r="BK248" i="2"/>
  <c r="BK209" i="2"/>
  <c r="BK183" i="2"/>
  <c r="BK172" i="2"/>
  <c r="J402" i="2"/>
  <c r="J391" i="2"/>
  <c r="BK382" i="2"/>
  <c r="BK374" i="2"/>
  <c r="J366" i="2"/>
  <c r="BK350" i="2"/>
  <c r="BK330" i="2"/>
  <c r="J313" i="2"/>
  <c r="BK291" i="2"/>
  <c r="BK271" i="2"/>
  <c r="J251" i="2"/>
  <c r="BK239" i="2"/>
  <c r="J226" i="2"/>
  <c r="J203" i="2"/>
  <c r="BK194" i="2"/>
  <c r="J178" i="2"/>
  <c r="BK166" i="2"/>
  <c r="BK152" i="2"/>
  <c r="AS94" i="1"/>
  <c r="J197" i="2"/>
  <c r="J400" i="2"/>
  <c r="J385" i="2"/>
  <c r="BK348" i="2"/>
  <c r="BK313" i="2"/>
  <c r="J235" i="2"/>
  <c r="J225" i="2"/>
  <c r="BK214" i="2"/>
  <c r="J206" i="2"/>
  <c r="J191" i="2"/>
  <c r="J166" i="2"/>
  <c r="J148" i="2"/>
  <c r="J398" i="2"/>
  <c r="J394" i="2"/>
  <c r="BK347" i="2"/>
  <c r="J322" i="2"/>
  <c r="BK304" i="2"/>
  <c r="J266" i="2"/>
  <c r="BK235" i="2"/>
  <c r="BK224" i="2"/>
  <c r="J217" i="2"/>
  <c r="J189" i="2"/>
  <c r="BK170" i="2"/>
  <c r="BK156" i="2"/>
  <c r="J142" i="2"/>
  <c r="J346" i="2"/>
  <c r="J317" i="2"/>
  <c r="BK302" i="2"/>
  <c r="J289" i="2"/>
  <c r="BK264" i="2"/>
  <c r="J239" i="2"/>
  <c r="J172" i="2"/>
  <c r="BK363" i="2"/>
  <c r="J342" i="2"/>
  <c r="J327" i="2"/>
  <c r="J308" i="2"/>
  <c r="J294" i="2"/>
  <c r="J279" i="2"/>
  <c r="J263" i="2"/>
  <c r="BK244" i="2"/>
  <c r="J228" i="2"/>
  <c r="BK204" i="2"/>
  <c r="BK181" i="2"/>
  <c r="J153" i="2"/>
  <c r="BK218" i="3"/>
  <c r="J213" i="3"/>
  <c r="J190" i="3"/>
  <c r="J156" i="3"/>
  <c r="BK136" i="3"/>
  <c r="BK211" i="3"/>
  <c r="J196" i="3"/>
  <c r="BK183" i="3"/>
  <c r="J153" i="3"/>
  <c r="J146" i="3"/>
  <c r="J135" i="3"/>
  <c r="BK208" i="3"/>
  <c r="BK192" i="3"/>
  <c r="BK178" i="3"/>
  <c r="J160" i="3"/>
  <c r="J136" i="3"/>
  <c r="J162" i="3"/>
  <c r="BK135" i="3"/>
  <c r="BK149" i="3"/>
  <c r="J206" i="3"/>
  <c r="J164" i="3"/>
  <c r="J180" i="3"/>
  <c r="BK155" i="3"/>
  <c r="BK196" i="3"/>
  <c r="J176" i="3"/>
  <c r="J159" i="3"/>
  <c r="J153" i="4"/>
  <c r="BK144" i="4"/>
  <c r="J161" i="4"/>
  <c r="BK150" i="4"/>
  <c r="BK175" i="4"/>
  <c r="BK158" i="4"/>
  <c r="J131" i="4"/>
  <c r="J156" i="4"/>
  <c r="J144" i="4"/>
  <c r="BK132" i="4"/>
  <c r="BK156" i="4"/>
  <c r="BK173" i="4"/>
  <c r="J165" i="4"/>
  <c r="J145" i="4"/>
  <c r="J138" i="4"/>
  <c r="BK508" i="2"/>
  <c r="J504" i="2"/>
  <c r="J503" i="2"/>
  <c r="BK497" i="2"/>
  <c r="BK495" i="2"/>
  <c r="J491" i="2"/>
  <c r="BK488" i="2"/>
  <c r="J486" i="2"/>
  <c r="J483" i="2"/>
  <c r="J480" i="2"/>
  <c r="BK476" i="2"/>
  <c r="J474" i="2"/>
  <c r="J471" i="2"/>
  <c r="BK464" i="2"/>
  <c r="BK461" i="2"/>
  <c r="BK458" i="2"/>
  <c r="BK454" i="2"/>
  <c r="BK451" i="2"/>
  <c r="BK448" i="2"/>
  <c r="J445" i="2"/>
  <c r="BK442" i="2"/>
  <c r="BK439" i="2"/>
  <c r="J435" i="2"/>
  <c r="J432" i="2"/>
  <c r="J429" i="2"/>
  <c r="J427" i="2"/>
  <c r="BK422" i="2"/>
  <c r="J421" i="2"/>
  <c r="BK416" i="2"/>
  <c r="J412" i="2"/>
  <c r="J410" i="2"/>
  <c r="BK406" i="2"/>
  <c r="BK352" i="2"/>
  <c r="J323" i="2"/>
  <c r="BK288" i="2"/>
  <c r="J218" i="2"/>
  <c r="J152" i="2"/>
  <c r="J389" i="2"/>
  <c r="BK381" i="2"/>
  <c r="BK371" i="2"/>
  <c r="J356" i="2"/>
  <c r="BK344" i="2"/>
  <c r="J328" i="2"/>
  <c r="J310" i="2"/>
  <c r="J295" i="2"/>
  <c r="J288" i="2"/>
  <c r="J271" i="2"/>
  <c r="J258" i="2"/>
  <c r="J231" i="2"/>
  <c r="J185" i="2"/>
  <c r="BK175" i="2"/>
  <c r="BK403" i="2"/>
  <c r="BK400" i="2"/>
  <c r="J388" i="2"/>
  <c r="J381" i="2"/>
  <c r="J371" i="2"/>
  <c r="BK364" i="2"/>
  <c r="J341" i="2"/>
  <c r="BK315" i="2"/>
  <c r="J301" i="2"/>
  <c r="BK279" i="2"/>
  <c r="BK262" i="2"/>
  <c r="BK245" i="2"/>
  <c r="J236" i="2"/>
  <c r="BK207" i="2"/>
  <c r="J188" i="2"/>
  <c r="J176" i="2"/>
  <c r="J155" i="2"/>
  <c r="J145" i="2"/>
  <c r="BK353" i="2"/>
  <c r="BK286" i="2"/>
  <c r="J242" i="2"/>
  <c r="J210" i="2"/>
  <c r="J399" i="2"/>
  <c r="BK384" i="2"/>
  <c r="J363" i="2"/>
  <c r="BK335" i="2"/>
  <c r="J259" i="2"/>
  <c r="J227" i="2"/>
  <c r="BK212" i="2"/>
  <c r="BK203" i="2"/>
  <c r="BK184" i="2"/>
  <c r="BK165" i="2"/>
  <c r="BK144" i="2"/>
  <c r="BK396" i="2"/>
  <c r="BK346" i="2"/>
  <c r="J325" i="2"/>
  <c r="J318" i="2"/>
  <c r="J287" i="2"/>
  <c r="J278" i="2"/>
  <c r="BK255" i="2"/>
  <c r="BK228" i="2"/>
  <c r="J209" i="2"/>
  <c r="BK190" i="2"/>
  <c r="BK179" i="2"/>
  <c r="BK164" i="2"/>
  <c r="BK143" i="2"/>
  <c r="J350" i="2"/>
  <c r="BK343" i="2"/>
  <c r="J315" i="2"/>
  <c r="J296" i="2"/>
  <c r="J273" i="2"/>
  <c r="BK257" i="2"/>
  <c r="J245" i="2"/>
  <c r="BK200" i="2"/>
  <c r="BK361" i="2"/>
  <c r="J337" i="2"/>
  <c r="BK324" i="2"/>
  <c r="BK301" i="2"/>
  <c r="BK281" i="2"/>
  <c r="BK267" i="2"/>
  <c r="J254" i="2"/>
  <c r="BK238" i="2"/>
  <c r="BK206" i="2"/>
  <c r="BK199" i="2"/>
  <c r="J164" i="2"/>
  <c r="BK154" i="2"/>
  <c r="BK220" i="3"/>
  <c r="BK210" i="3"/>
  <c r="BK199" i="3"/>
  <c r="J179" i="3"/>
  <c r="BK154" i="3"/>
  <c r="BK143" i="3"/>
  <c r="J214" i="3"/>
  <c r="J197" i="3"/>
  <c r="J189" i="3"/>
  <c r="BK175" i="3"/>
  <c r="J155" i="3"/>
  <c r="BK141" i="3"/>
  <c r="BK222" i="3"/>
  <c r="J210" i="3"/>
  <c r="J203" i="3"/>
  <c r="J186" i="3"/>
  <c r="BK169" i="3"/>
  <c r="BK140" i="3"/>
  <c r="BK172" i="3"/>
  <c r="BK156" i="3"/>
  <c r="BK195" i="3"/>
  <c r="J142" i="3"/>
  <c r="BK184" i="3"/>
  <c r="J185" i="3"/>
  <c r="J154" i="3"/>
  <c r="BK204" i="3"/>
  <c r="BK180" i="3"/>
  <c r="J152" i="3"/>
  <c r="J137" i="3"/>
  <c r="BK145" i="4"/>
  <c r="J139" i="4"/>
  <c r="J135" i="4"/>
  <c r="J151" i="4"/>
  <c r="J154" i="4"/>
  <c r="J141" i="4"/>
  <c r="J507" i="2"/>
  <c r="J498" i="2"/>
  <c r="J492" i="2"/>
  <c r="BK485" i="2"/>
  <c r="BK478" i="2"/>
  <c r="J473" i="2"/>
  <c r="J463" i="2"/>
  <c r="J456" i="2"/>
  <c r="BK450" i="2"/>
  <c r="J446" i="2"/>
  <c r="J439" i="2"/>
  <c r="BK432" i="2"/>
  <c r="J426" i="2"/>
  <c r="BK419" i="2"/>
  <c r="J414" i="2"/>
  <c r="J409" i="2"/>
  <c r="J339" i="2"/>
  <c r="BK259" i="2"/>
  <c r="BK394" i="2"/>
  <c r="J370" i="2"/>
  <c r="J331" i="2"/>
  <c r="BK300" i="2"/>
  <c r="J268" i="2"/>
  <c r="J204" i="2"/>
  <c r="BK174" i="2"/>
  <c r="BK401" i="2"/>
  <c r="BK378" i="2"/>
  <c r="BK360" i="2"/>
  <c r="BK328" i="2"/>
  <c r="BK290" i="2"/>
  <c r="J253" i="2"/>
  <c r="BK216" i="2"/>
  <c r="BK189" i="2"/>
  <c r="BK148" i="2"/>
  <c r="BK306" i="2"/>
  <c r="BK218" i="2"/>
  <c r="J386" i="2"/>
  <c r="BK349" i="2"/>
  <c r="BK236" i="2"/>
  <c r="BK210" i="2"/>
  <c r="J168" i="2"/>
  <c r="BK399" i="2"/>
  <c r="BK388" i="2"/>
  <c r="BK323" i="2"/>
  <c r="BK285" i="2"/>
  <c r="BK226" i="2"/>
  <c r="J192" i="2"/>
  <c r="BK161" i="2"/>
  <c r="BK356" i="2"/>
  <c r="BK331" i="2"/>
  <c r="BK299" i="2"/>
  <c r="J255" i="2"/>
  <c r="J372" i="2"/>
  <c r="J340" i="2"/>
  <c r="J305" i="2"/>
  <c r="J276" i="2"/>
  <c r="J241" i="2"/>
  <c r="BK201" i="2"/>
  <c r="J161" i="2"/>
  <c r="BK215" i="3"/>
  <c r="BK174" i="3"/>
  <c r="BK146" i="3"/>
  <c r="J209" i="3"/>
  <c r="BK168" i="3"/>
  <c r="J140" i="3"/>
  <c r="BK216" i="3"/>
  <c r="BK189" i="3"/>
  <c r="BK144" i="3"/>
  <c r="J165" i="3"/>
  <c r="BK148" i="3"/>
  <c r="BK159" i="3"/>
  <c r="BK212" i="3"/>
  <c r="J183" i="3"/>
  <c r="BK139" i="3"/>
  <c r="BK140" i="4"/>
  <c r="BK155" i="4"/>
  <c r="J166" i="4"/>
  <c r="BK164" i="4"/>
  <c r="J150" i="4"/>
  <c r="BK171" i="4"/>
  <c r="BK166" i="4"/>
  <c r="BK139" i="4"/>
  <c r="BK501" i="2"/>
  <c r="BK493" i="2"/>
  <c r="J487" i="2"/>
  <c r="BK480" i="2"/>
  <c r="BK474" i="2"/>
  <c r="J468" i="2"/>
  <c r="BK459" i="2"/>
  <c r="BK452" i="2"/>
  <c r="BK446" i="2"/>
  <c r="BK437" i="2"/>
  <c r="J431" i="2"/>
  <c r="BK423" i="2"/>
  <c r="J417" i="2"/>
  <c r="BK411" i="2"/>
  <c r="BK355" i="2"/>
  <c r="J314" i="2"/>
  <c r="BK251" i="2"/>
  <c r="BK391" i="2"/>
  <c r="J369" i="2"/>
  <c r="J343" i="2"/>
  <c r="BK307" i="2"/>
  <c r="BK289" i="2"/>
  <c r="J250" i="2"/>
  <c r="BK197" i="2"/>
  <c r="BK142" i="2"/>
  <c r="J401" i="2"/>
  <c r="BK375" i="2"/>
  <c r="BK337" i="2"/>
  <c r="BK296" i="2"/>
  <c r="BK247" i="2"/>
  <c r="J223" i="2"/>
  <c r="J190" i="2"/>
  <c r="BK146" i="2"/>
  <c r="BK292" i="2"/>
  <c r="J224" i="2"/>
  <c r="BK167" i="2"/>
  <c r="J364" i="2"/>
  <c r="J286" i="2"/>
  <c r="BK217" i="2"/>
  <c r="BK169" i="2"/>
  <c r="BK397" i="2"/>
  <c r="J378" i="2"/>
  <c r="J319" i="2"/>
  <c r="J281" i="2"/>
  <c r="J229" i="2"/>
  <c r="J198" i="2"/>
  <c r="J163" i="2"/>
  <c r="J362" i="2"/>
  <c r="J333" i="2"/>
  <c r="BK278" i="2"/>
  <c r="J247" i="2"/>
  <c r="BK359" i="2"/>
  <c r="BK303" i="2"/>
  <c r="BK274" i="2"/>
  <c r="BK230" i="2"/>
  <c r="J170" i="2"/>
  <c r="BK145" i="2"/>
  <c r="J212" i="3"/>
  <c r="BK187" i="3"/>
  <c r="J149" i="3"/>
  <c r="J205" i="3"/>
  <c r="J181" i="3"/>
  <c r="BK150" i="3"/>
  <c r="BK217" i="3"/>
  <c r="J191" i="3"/>
  <c r="J147" i="3"/>
  <c r="BK179" i="3"/>
  <c r="BK171" i="3"/>
  <c r="J173" i="3"/>
  <c r="J169" i="3"/>
  <c r="J170" i="3"/>
  <c r="BK147" i="3"/>
  <c r="J164" i="4"/>
  <c r="J148" i="4"/>
  <c r="BK161" i="4"/>
  <c r="J162" i="4"/>
  <c r="J140" i="4"/>
  <c r="J155" i="4"/>
  <c r="J157" i="4"/>
  <c r="J132" i="4"/>
  <c r="BK151" i="2" l="1"/>
  <c r="J151" i="2"/>
  <c r="J101" i="2" s="1"/>
  <c r="T252" i="2"/>
  <c r="BK469" i="2"/>
  <c r="BK139" i="2"/>
  <c r="J139" i="2" s="1"/>
  <c r="J98" i="2" s="1"/>
  <c r="R151" i="2"/>
  <c r="R138" i="2" s="1"/>
  <c r="T158" i="2"/>
  <c r="T171" i="2"/>
  <c r="R177" i="2"/>
  <c r="R211" i="2"/>
  <c r="BK367" i="2"/>
  <c r="J367" i="2" s="1"/>
  <c r="J108" i="2" s="1"/>
  <c r="BK436" i="2"/>
  <c r="J436" i="2"/>
  <c r="J109" i="2"/>
  <c r="T444" i="2"/>
  <c r="T457" i="2"/>
  <c r="BK502" i="2"/>
  <c r="J502" i="2"/>
  <c r="J116" i="2"/>
  <c r="T505" i="2"/>
  <c r="R133" i="3"/>
  <c r="R177" i="3"/>
  <c r="R182" i="3"/>
  <c r="P188" i="3"/>
  <c r="P198" i="3"/>
  <c r="P202" i="3"/>
  <c r="P201" i="3"/>
  <c r="BK252" i="2"/>
  <c r="J252" i="2"/>
  <c r="J107" i="2"/>
  <c r="P436" i="2"/>
  <c r="P457" i="2"/>
  <c r="P502" i="2"/>
  <c r="T133" i="3"/>
  <c r="BK182" i="3"/>
  <c r="J182" i="3"/>
  <c r="J102" i="3"/>
  <c r="R188" i="3"/>
  <c r="BK202" i="3"/>
  <c r="BK201" i="3" s="1"/>
  <c r="J201" i="3" s="1"/>
  <c r="J105" i="3" s="1"/>
  <c r="J202" i="3"/>
  <c r="J106" i="3"/>
  <c r="R252" i="2"/>
  <c r="R436" i="2"/>
  <c r="BK457" i="2"/>
  <c r="J457" i="2"/>
  <c r="J111" i="2" s="1"/>
  <c r="BK505" i="2"/>
  <c r="J505" i="2"/>
  <c r="J117" i="2"/>
  <c r="BK129" i="4"/>
  <c r="J129" i="4"/>
  <c r="J98" i="4"/>
  <c r="R143" i="4"/>
  <c r="P139" i="2"/>
  <c r="P252" i="2"/>
  <c r="R444" i="2"/>
  <c r="R457" i="2"/>
  <c r="R502" i="2"/>
  <c r="T129" i="4"/>
  <c r="T128" i="4"/>
  <c r="R147" i="4"/>
  <c r="T139" i="2"/>
  <c r="P151" i="2"/>
  <c r="P158" i="2"/>
  <c r="P171" i="2"/>
  <c r="BK177" i="2"/>
  <c r="J177" i="2"/>
  <c r="J105" i="2" s="1"/>
  <c r="BK211" i="2"/>
  <c r="J211" i="2" s="1"/>
  <c r="J106" i="2" s="1"/>
  <c r="R367" i="2"/>
  <c r="BK444" i="2"/>
  <c r="J444" i="2"/>
  <c r="J110" i="2"/>
  <c r="T469" i="2"/>
  <c r="T466" i="2"/>
  <c r="T502" i="2"/>
  <c r="BK133" i="3"/>
  <c r="J133" i="3" s="1"/>
  <c r="J100" i="3" s="1"/>
  <c r="BK177" i="3"/>
  <c r="J177" i="3"/>
  <c r="J101" i="3"/>
  <c r="T177" i="3"/>
  <c r="T182" i="3"/>
  <c r="T188" i="3"/>
  <c r="R198" i="3"/>
  <c r="R202" i="3"/>
  <c r="R201" i="3"/>
  <c r="R129" i="4"/>
  <c r="R128" i="4" s="1"/>
  <c r="R134" i="4"/>
  <c r="P143" i="4"/>
  <c r="P147" i="4"/>
  <c r="P160" i="4"/>
  <c r="R139" i="2"/>
  <c r="T151" i="2"/>
  <c r="R158" i="2"/>
  <c r="R171" i="2"/>
  <c r="T177" i="2"/>
  <c r="P211" i="2"/>
  <c r="P367" i="2"/>
  <c r="P444" i="2"/>
  <c r="R469" i="2"/>
  <c r="R466" i="2"/>
  <c r="P505" i="2"/>
  <c r="P133" i="3"/>
  <c r="P177" i="3"/>
  <c r="P132" i="3" s="1"/>
  <c r="P128" i="3" s="1"/>
  <c r="AU96" i="1" s="1"/>
  <c r="P182" i="3"/>
  <c r="BK188" i="3"/>
  <c r="J188" i="3" s="1"/>
  <c r="J103" i="3" s="1"/>
  <c r="BK198" i="3"/>
  <c r="J198" i="3"/>
  <c r="J104" i="3"/>
  <c r="T198" i="3"/>
  <c r="T202" i="3"/>
  <c r="T201" i="3"/>
  <c r="BK134" i="4"/>
  <c r="T134" i="4"/>
  <c r="T143" i="4"/>
  <c r="T147" i="4"/>
  <c r="T160" i="4"/>
  <c r="R172" i="4"/>
  <c r="BK158" i="2"/>
  <c r="J158" i="2"/>
  <c r="J103" i="2"/>
  <c r="BK171" i="2"/>
  <c r="J171" i="2"/>
  <c r="J104" i="2"/>
  <c r="P177" i="2"/>
  <c r="T211" i="2"/>
  <c r="T367" i="2"/>
  <c r="T436" i="2"/>
  <c r="P469" i="2"/>
  <c r="P466" i="2"/>
  <c r="R505" i="2"/>
  <c r="P129" i="4"/>
  <c r="P128" i="4"/>
  <c r="P134" i="4"/>
  <c r="P133" i="4"/>
  <c r="P127" i="4" s="1"/>
  <c r="AU97" i="1" s="1"/>
  <c r="BK143" i="4"/>
  <c r="J143" i="4"/>
  <c r="J101" i="4"/>
  <c r="BK147" i="4"/>
  <c r="J147" i="4"/>
  <c r="J102" i="4" s="1"/>
  <c r="BK160" i="4"/>
  <c r="J160" i="4"/>
  <c r="J103" i="4"/>
  <c r="R160" i="4"/>
  <c r="BK172" i="4"/>
  <c r="J172" i="4"/>
  <c r="J107" i="4"/>
  <c r="P172" i="4"/>
  <c r="T172" i="4"/>
  <c r="BK467" i="2"/>
  <c r="J467" i="2"/>
  <c r="J113" i="2" s="1"/>
  <c r="BK147" i="2"/>
  <c r="J147" i="2"/>
  <c r="J99" i="2"/>
  <c r="BK219" i="3"/>
  <c r="J219" i="3"/>
  <c r="J107" i="3"/>
  <c r="BK170" i="4"/>
  <c r="J170" i="4"/>
  <c r="J106" i="4"/>
  <c r="BK149" i="2"/>
  <c r="J149" i="2"/>
  <c r="J100" i="2" s="1"/>
  <c r="BK221" i="3"/>
  <c r="J221" i="3"/>
  <c r="J108" i="3"/>
  <c r="BK500" i="2"/>
  <c r="J500" i="2"/>
  <c r="J115" i="2"/>
  <c r="BK130" i="3"/>
  <c r="J130" i="3"/>
  <c r="J98" i="3"/>
  <c r="BK167" i="4"/>
  <c r="J167" i="4"/>
  <c r="J104" i="4" s="1"/>
  <c r="BF137" i="4"/>
  <c r="BF155" i="4"/>
  <c r="F91" i="4"/>
  <c r="E117" i="4"/>
  <c r="J123" i="4"/>
  <c r="BF132" i="4"/>
  <c r="BF135" i="4"/>
  <c r="BF144" i="4"/>
  <c r="BF148" i="4"/>
  <c r="BF152" i="4"/>
  <c r="BF153" i="4"/>
  <c r="BF154" i="4"/>
  <c r="BF162" i="4"/>
  <c r="J89" i="4"/>
  <c r="BF145" i="4"/>
  <c r="BF156" i="4"/>
  <c r="BF171" i="4"/>
  <c r="BF131" i="4"/>
  <c r="BF136" i="4"/>
  <c r="BF142" i="4"/>
  <c r="BF157" i="4"/>
  <c r="BF164" i="4"/>
  <c r="F124" i="4"/>
  <c r="BF139" i="4"/>
  <c r="BF146" i="4"/>
  <c r="BF165" i="4"/>
  <c r="BF151" i="4"/>
  <c r="BF159" i="4"/>
  <c r="BF161" i="4"/>
  <c r="BF163" i="4"/>
  <c r="BF166" i="4"/>
  <c r="BF174" i="4"/>
  <c r="BF140" i="4"/>
  <c r="BF149" i="4"/>
  <c r="BF158" i="4"/>
  <c r="BF168" i="4"/>
  <c r="BF173" i="4"/>
  <c r="BF130" i="4"/>
  <c r="BF138" i="4"/>
  <c r="BF141" i="4"/>
  <c r="BF150" i="4"/>
  <c r="BF175" i="4"/>
  <c r="E118" i="3"/>
  <c r="BF137" i="3"/>
  <c r="BF138" i="3"/>
  <c r="BF143" i="3"/>
  <c r="BF146" i="3"/>
  <c r="BF159" i="3"/>
  <c r="BF164" i="3"/>
  <c r="BF170" i="3"/>
  <c r="BF175" i="3"/>
  <c r="BF189" i="3"/>
  <c r="BF192" i="3"/>
  <c r="BF195" i="3"/>
  <c r="BF199" i="3"/>
  <c r="BF200" i="3"/>
  <c r="BF134" i="3"/>
  <c r="BF150" i="3"/>
  <c r="BF156" i="3"/>
  <c r="BF166" i="3"/>
  <c r="BF176" i="3"/>
  <c r="BF186" i="3"/>
  <c r="BF209" i="3"/>
  <c r="BF213" i="3"/>
  <c r="F124" i="3"/>
  <c r="BF140" i="3"/>
  <c r="BF163" i="3"/>
  <c r="BF174" i="3"/>
  <c r="BF210" i="3"/>
  <c r="BF215" i="3"/>
  <c r="J469" i="2"/>
  <c r="J114" i="2"/>
  <c r="BF131" i="3"/>
  <c r="BF139" i="3"/>
  <c r="BF151" i="3"/>
  <c r="BF153" i="3"/>
  <c r="BF158" i="3"/>
  <c r="BF161" i="3"/>
  <c r="BF172" i="3"/>
  <c r="BF178" i="3"/>
  <c r="BF181" i="3"/>
  <c r="BF184" i="3"/>
  <c r="BF206" i="3"/>
  <c r="F125" i="3"/>
  <c r="BF136" i="3"/>
  <c r="BF157" i="3"/>
  <c r="BF191" i="3"/>
  <c r="BF205" i="3"/>
  <c r="BF217" i="3"/>
  <c r="J89" i="3"/>
  <c r="J124" i="3"/>
  <c r="BF141" i="3"/>
  <c r="BF142" i="3"/>
  <c r="BF148" i="3"/>
  <c r="BF154" i="3"/>
  <c r="BF155" i="3"/>
  <c r="BF168" i="3"/>
  <c r="BF190" i="3"/>
  <c r="BF193" i="3"/>
  <c r="BF196" i="3"/>
  <c r="BF214" i="3"/>
  <c r="BF216" i="3"/>
  <c r="BF147" i="3"/>
  <c r="BF149" i="3"/>
  <c r="BF152" i="3"/>
  <c r="BF160" i="3"/>
  <c r="BF165" i="3"/>
  <c r="BF180" i="3"/>
  <c r="BF183" i="3"/>
  <c r="BF187" i="3"/>
  <c r="BF203" i="3"/>
  <c r="BF204" i="3"/>
  <c r="BF207" i="3"/>
  <c r="BF212" i="3"/>
  <c r="BF135" i="3"/>
  <c r="BF144" i="3"/>
  <c r="BF145" i="3"/>
  <c r="BF162" i="3"/>
  <c r="BF167" i="3"/>
  <c r="BF169" i="3"/>
  <c r="BF171" i="3"/>
  <c r="BF173" i="3"/>
  <c r="BF179" i="3"/>
  <c r="BF185" i="3"/>
  <c r="BF194" i="3"/>
  <c r="BF197" i="3"/>
  <c r="BF208" i="3"/>
  <c r="BF211" i="3"/>
  <c r="BF218" i="3"/>
  <c r="BF220" i="3"/>
  <c r="BF222" i="3"/>
  <c r="E127" i="2"/>
  <c r="J131" i="2"/>
  <c r="BF142" i="2"/>
  <c r="BF146" i="2"/>
  <c r="BF165" i="2"/>
  <c r="BF166" i="2"/>
  <c r="BF176" i="2"/>
  <c r="BF178" i="2"/>
  <c r="BF181" i="2"/>
  <c r="BF184" i="2"/>
  <c r="BF185" i="2"/>
  <c r="BF194" i="2"/>
  <c r="BF215" i="2"/>
  <c r="BF218" i="2"/>
  <c r="BF236" i="2"/>
  <c r="BF239" i="2"/>
  <c r="BF246" i="2"/>
  <c r="BF251" i="2"/>
  <c r="BF256" i="2"/>
  <c r="BF265" i="2"/>
  <c r="BF309" i="2"/>
  <c r="BF310" i="2"/>
  <c r="BF316" i="2"/>
  <c r="BF341" i="2"/>
  <c r="BF356" i="2"/>
  <c r="BF357" i="2"/>
  <c r="BF360" i="2"/>
  <c r="BF366" i="2"/>
  <c r="BF371" i="2"/>
  <c r="BF376" i="2"/>
  <c r="F134" i="2"/>
  <c r="BF162" i="2"/>
  <c r="BF191" i="2"/>
  <c r="BF196" i="2"/>
  <c r="BF201" i="2"/>
  <c r="BF208" i="2"/>
  <c r="BF214" i="2"/>
  <c r="BF221" i="2"/>
  <c r="BF231" i="2"/>
  <c r="BF235" i="2"/>
  <c r="BF241" i="2"/>
  <c r="BF247" i="2"/>
  <c r="BF248" i="2"/>
  <c r="BF249" i="2"/>
  <c r="BF253" i="2"/>
  <c r="BF254" i="2"/>
  <c r="BF258" i="2"/>
  <c r="BF259" i="2"/>
  <c r="BF281" i="2"/>
  <c r="BF284" i="2"/>
  <c r="BF290" i="2"/>
  <c r="BF303" i="2"/>
  <c r="BF304" i="2"/>
  <c r="BF306" i="2"/>
  <c r="BF307" i="2"/>
  <c r="BF313" i="2"/>
  <c r="BF314" i="2"/>
  <c r="BF321" i="2"/>
  <c r="BF338" i="2"/>
  <c r="BF361" i="2"/>
  <c r="BF368" i="2"/>
  <c r="BF370" i="2"/>
  <c r="BF405" i="2"/>
  <c r="BF144" i="2"/>
  <c r="BF148" i="2"/>
  <c r="BF160" i="2"/>
  <c r="BF172" i="2"/>
  <c r="BF173" i="2"/>
  <c r="BF193" i="2"/>
  <c r="BF203" i="2"/>
  <c r="BF210" i="2"/>
  <c r="BF227" i="2"/>
  <c r="BF232" i="2"/>
  <c r="BF234" i="2"/>
  <c r="BF240" i="2"/>
  <c r="BF250" i="2"/>
  <c r="BF267" i="2"/>
  <c r="BF273" i="2"/>
  <c r="BF275" i="2"/>
  <c r="BF288" i="2"/>
  <c r="BF300" i="2"/>
  <c r="BF305" i="2"/>
  <c r="BF320" i="2"/>
  <c r="BF330" i="2"/>
  <c r="BF333" i="2"/>
  <c r="BF340" i="2"/>
  <c r="BF351" i="2"/>
  <c r="BF353" i="2"/>
  <c r="BF363" i="2"/>
  <c r="BF377" i="2"/>
  <c r="BF387" i="2"/>
  <c r="BF391" i="2"/>
  <c r="BF394" i="2"/>
  <c r="BF395" i="2"/>
  <c r="BF396" i="2"/>
  <c r="BF397" i="2"/>
  <c r="BF398" i="2"/>
  <c r="J91" i="2"/>
  <c r="F133" i="2"/>
  <c r="BF145" i="2"/>
  <c r="BF156" i="2"/>
  <c r="BF161" i="2"/>
  <c r="BF164" i="2"/>
  <c r="BF167" i="2"/>
  <c r="BF174" i="2"/>
  <c r="BF180" i="2"/>
  <c r="BF188" i="2"/>
  <c r="BF189" i="2"/>
  <c r="BF199" i="2"/>
  <c r="BF205" i="2"/>
  <c r="BF207" i="2"/>
  <c r="BF217" i="2"/>
  <c r="BF219" i="2"/>
  <c r="BF228" i="2"/>
  <c r="BF230" i="2"/>
  <c r="BF238" i="2"/>
  <c r="BF257" i="2"/>
  <c r="BF263" i="2"/>
  <c r="BF266" i="2"/>
  <c r="BF271" i="2"/>
  <c r="BF276" i="2"/>
  <c r="BF278" i="2"/>
  <c r="BF280" i="2"/>
  <c r="BF282" i="2"/>
  <c r="BF292" i="2"/>
  <c r="BF294" i="2"/>
  <c r="BF298" i="2"/>
  <c r="BF302" i="2"/>
  <c r="BF308" i="2"/>
  <c r="BF318" i="2"/>
  <c r="BF324" i="2"/>
  <c r="BF329" i="2"/>
  <c r="BF339" i="2"/>
  <c r="BF342" i="2"/>
  <c r="BF344" i="2"/>
  <c r="BF350" i="2"/>
  <c r="BF358" i="2"/>
  <c r="BF375" i="2"/>
  <c r="BF379" i="2"/>
  <c r="BF383" i="2"/>
  <c r="BF388" i="2"/>
  <c r="BF389" i="2"/>
  <c r="BF399" i="2"/>
  <c r="BF141" i="2"/>
  <c r="BF152" i="2"/>
  <c r="BF159" i="2"/>
  <c r="BF168" i="2"/>
  <c r="BF170" i="2"/>
  <c r="BF182" i="2"/>
  <c r="BF186" i="2"/>
  <c r="BF190" i="2"/>
  <c r="BF192" i="2"/>
  <c r="BF198" i="2"/>
  <c r="BF212" i="2"/>
  <c r="BF226" i="2"/>
  <c r="BF229" i="2"/>
  <c r="BF245" i="2"/>
  <c r="BF255" i="2"/>
  <c r="BF262" i="2"/>
  <c r="BF270" i="2"/>
  <c r="BF272" i="2"/>
  <c r="BF274" i="2"/>
  <c r="BF279" i="2"/>
  <c r="BF287" i="2"/>
  <c r="BF293" i="2"/>
  <c r="BF299" i="2"/>
  <c r="BF326" i="2"/>
  <c r="BF332" i="2"/>
  <c r="BF354" i="2"/>
  <c r="BF140" i="2"/>
  <c r="BF150" i="2"/>
  <c r="BF153" i="2"/>
  <c r="BF154" i="2"/>
  <c r="BF175" i="2"/>
  <c r="BF197" i="2"/>
  <c r="BF204" i="2"/>
  <c r="BF213" i="2"/>
  <c r="BF216" i="2"/>
  <c r="BF222" i="2"/>
  <c r="BF224" i="2"/>
  <c r="BF225" i="2"/>
  <c r="BF233" i="2"/>
  <c r="BF244" i="2"/>
  <c r="BF260" i="2"/>
  <c r="BF264" i="2"/>
  <c r="BF268" i="2"/>
  <c r="BF269" i="2"/>
  <c r="BF285" i="2"/>
  <c r="BF289" i="2"/>
  <c r="BF295" i="2"/>
  <c r="BF322" i="2"/>
  <c r="BF325" i="2"/>
  <c r="BF327" i="2"/>
  <c r="BF343" i="2"/>
  <c r="BF349" i="2"/>
  <c r="BF362" i="2"/>
  <c r="BF369" i="2"/>
  <c r="BF372" i="2"/>
  <c r="BF373" i="2"/>
  <c r="BF374" i="2"/>
  <c r="BF378" i="2"/>
  <c r="BF385" i="2"/>
  <c r="BF386" i="2"/>
  <c r="BF390" i="2"/>
  <c r="BF392" i="2"/>
  <c r="BF400" i="2"/>
  <c r="BF401" i="2"/>
  <c r="BF402" i="2"/>
  <c r="BF403" i="2"/>
  <c r="BF404" i="2"/>
  <c r="BF143" i="2"/>
  <c r="BF187" i="2"/>
  <c r="BF202" i="2"/>
  <c r="BF206" i="2"/>
  <c r="BF223" i="2"/>
  <c r="BF242" i="2"/>
  <c r="BF243" i="2"/>
  <c r="BF286" i="2"/>
  <c r="BF291" i="2"/>
  <c r="BF296" i="2"/>
  <c r="BF297" i="2"/>
  <c r="BF301" i="2"/>
  <c r="BF312" i="2"/>
  <c r="BF317" i="2"/>
  <c r="BF323" i="2"/>
  <c r="BF334" i="2"/>
  <c r="BF336" i="2"/>
  <c r="BF337" i="2"/>
  <c r="BF345" i="2"/>
  <c r="BF346" i="2"/>
  <c r="BF347" i="2"/>
  <c r="BF348" i="2"/>
  <c r="BF352" i="2"/>
  <c r="BF355" i="2"/>
  <c r="BF359" i="2"/>
  <c r="BF364" i="2"/>
  <c r="BF365" i="2"/>
  <c r="BF380" i="2"/>
  <c r="BF381" i="2"/>
  <c r="BF382" i="2"/>
  <c r="BF384" i="2"/>
  <c r="BF393" i="2"/>
  <c r="BF155" i="2"/>
  <c r="BF163" i="2"/>
  <c r="BF169" i="2"/>
  <c r="BF179" i="2"/>
  <c r="BF183" i="2"/>
  <c r="BF195" i="2"/>
  <c r="BF200" i="2"/>
  <c r="BF209" i="2"/>
  <c r="BF220" i="2"/>
  <c r="BF237" i="2"/>
  <c r="BF261" i="2"/>
  <c r="BF277" i="2"/>
  <c r="BF283" i="2"/>
  <c r="BF311" i="2"/>
  <c r="BF315" i="2"/>
  <c r="BF319" i="2"/>
  <c r="BF328" i="2"/>
  <c r="BF331" i="2"/>
  <c r="BF335" i="2"/>
  <c r="BF406" i="2"/>
  <c r="BF407" i="2"/>
  <c r="BF408" i="2"/>
  <c r="BF409" i="2"/>
  <c r="BF410" i="2"/>
  <c r="BF411" i="2"/>
  <c r="BF412" i="2"/>
  <c r="BF413" i="2"/>
  <c r="BF414" i="2"/>
  <c r="BF415" i="2"/>
  <c r="BF416" i="2"/>
  <c r="BF417" i="2"/>
  <c r="BF418" i="2"/>
  <c r="BF419" i="2"/>
  <c r="BF420" i="2"/>
  <c r="BF421" i="2"/>
  <c r="BF422" i="2"/>
  <c r="BF423" i="2"/>
  <c r="BF424" i="2"/>
  <c r="BF425" i="2"/>
  <c r="BF426" i="2"/>
  <c r="BF427" i="2"/>
  <c r="BF428" i="2"/>
  <c r="BF429" i="2"/>
  <c r="BF430" i="2"/>
  <c r="BF431" i="2"/>
  <c r="BF432" i="2"/>
  <c r="BF433" i="2"/>
  <c r="BF434" i="2"/>
  <c r="BF435" i="2"/>
  <c r="BF437" i="2"/>
  <c r="BF438" i="2"/>
  <c r="BF439" i="2"/>
  <c r="BF440" i="2"/>
  <c r="BF441" i="2"/>
  <c r="BF442" i="2"/>
  <c r="BF443" i="2"/>
  <c r="BF445" i="2"/>
  <c r="BF446" i="2"/>
  <c r="BF447" i="2"/>
  <c r="BF448" i="2"/>
  <c r="BF449" i="2"/>
  <c r="BF450" i="2"/>
  <c r="BF451" i="2"/>
  <c r="BF452" i="2"/>
  <c r="BF453" i="2"/>
  <c r="BF454" i="2"/>
  <c r="BF455" i="2"/>
  <c r="BF456" i="2"/>
  <c r="BF458" i="2"/>
  <c r="BF459" i="2"/>
  <c r="BF460" i="2"/>
  <c r="BF461" i="2"/>
  <c r="BF462" i="2"/>
  <c r="BF463" i="2"/>
  <c r="BF464" i="2"/>
  <c r="BF465" i="2"/>
  <c r="BF468" i="2"/>
  <c r="BF470" i="2"/>
  <c r="BF471" i="2"/>
  <c r="BF472" i="2"/>
  <c r="BF473" i="2"/>
  <c r="BF474" i="2"/>
  <c r="BF475" i="2"/>
  <c r="BF476" i="2"/>
  <c r="BF477" i="2"/>
  <c r="BF478" i="2"/>
  <c r="BF479" i="2"/>
  <c r="BF480" i="2"/>
  <c r="BF481" i="2"/>
  <c r="BF482" i="2"/>
  <c r="BF483" i="2"/>
  <c r="BF484" i="2"/>
  <c r="BF485" i="2"/>
  <c r="BF486" i="2"/>
  <c r="BF487" i="2"/>
  <c r="BF488" i="2"/>
  <c r="BF489" i="2"/>
  <c r="BF490" i="2"/>
  <c r="BF491" i="2"/>
  <c r="BF492" i="2"/>
  <c r="BF493" i="2"/>
  <c r="BF494" i="2"/>
  <c r="BF495" i="2"/>
  <c r="BF496" i="2"/>
  <c r="BF497" i="2"/>
  <c r="BF498" i="2"/>
  <c r="BF499" i="2"/>
  <c r="BF501" i="2"/>
  <c r="BF503" i="2"/>
  <c r="BF504" i="2"/>
  <c r="BF506" i="2"/>
  <c r="BF507" i="2"/>
  <c r="BF508" i="2"/>
  <c r="F35" i="2"/>
  <c r="BB95" i="1" s="1"/>
  <c r="F37" i="2"/>
  <c r="BD95" i="1" s="1"/>
  <c r="F33" i="3"/>
  <c r="AZ96" i="1"/>
  <c r="F36" i="3"/>
  <c r="BC96" i="1"/>
  <c r="F36" i="4"/>
  <c r="BC97" i="1"/>
  <c r="F33" i="2"/>
  <c r="AZ95" i="1" s="1"/>
  <c r="F35" i="3"/>
  <c r="BB96" i="1" s="1"/>
  <c r="F33" i="4"/>
  <c r="AZ97" i="1"/>
  <c r="J33" i="4"/>
  <c r="AV97" i="1"/>
  <c r="F37" i="4"/>
  <c r="BD97" i="1"/>
  <c r="J33" i="3"/>
  <c r="AV96" i="1"/>
  <c r="F37" i="3"/>
  <c r="BD96" i="1" s="1"/>
  <c r="F35" i="4"/>
  <c r="BB97" i="1" s="1"/>
  <c r="J33" i="2"/>
  <c r="AV95" i="1" s="1"/>
  <c r="F36" i="2"/>
  <c r="BC95" i="1"/>
  <c r="BK132" i="3" l="1"/>
  <c r="P157" i="2"/>
  <c r="R132" i="3"/>
  <c r="R128" i="3"/>
  <c r="BK133" i="4"/>
  <c r="J133" i="4"/>
  <c r="J99" i="4"/>
  <c r="T157" i="2"/>
  <c r="T137" i="2" s="1"/>
  <c r="R133" i="4"/>
  <c r="R127" i="4"/>
  <c r="P138" i="2"/>
  <c r="T133" i="4"/>
  <c r="T127" i="4" s="1"/>
  <c r="T138" i="2"/>
  <c r="T132" i="3"/>
  <c r="T128" i="3"/>
  <c r="BK466" i="2"/>
  <c r="J466" i="2"/>
  <c r="J112" i="2"/>
  <c r="R157" i="2"/>
  <c r="R137" i="2"/>
  <c r="BK157" i="2"/>
  <c r="J157" i="2"/>
  <c r="J102" i="2" s="1"/>
  <c r="J134" i="4"/>
  <c r="J100" i="4"/>
  <c r="BK128" i="4"/>
  <c r="J128" i="4"/>
  <c r="J97" i="4"/>
  <c r="BK138" i="2"/>
  <c r="J138" i="2"/>
  <c r="J97" i="2" s="1"/>
  <c r="BK129" i="3"/>
  <c r="BK128" i="3" s="1"/>
  <c r="J128" i="3" s="1"/>
  <c r="J30" i="3" s="1"/>
  <c r="AG96" i="1" s="1"/>
  <c r="J132" i="3"/>
  <c r="J99" i="3"/>
  <c r="J34" i="3"/>
  <c r="AW96" i="1"/>
  <c r="AT96" i="1"/>
  <c r="J34" i="2"/>
  <c r="AW95" i="1" s="1"/>
  <c r="AT95" i="1" s="1"/>
  <c r="F34" i="2"/>
  <c r="BA95" i="1" s="1"/>
  <c r="F34" i="3"/>
  <c r="BA96" i="1"/>
  <c r="BC94" i="1"/>
  <c r="AY94" i="1" s="1"/>
  <c r="BD94" i="1"/>
  <c r="W33" i="1"/>
  <c r="F34" i="4"/>
  <c r="BA97" i="1"/>
  <c r="J34" i="4"/>
  <c r="AW97" i="1"/>
  <c r="AT97" i="1" s="1"/>
  <c r="AZ94" i="1"/>
  <c r="W29" i="1"/>
  <c r="BB94" i="1"/>
  <c r="W31" i="1" s="1"/>
  <c r="J129" i="3" l="1"/>
  <c r="J97" i="3" s="1"/>
  <c r="P137" i="2"/>
  <c r="AU95" i="1"/>
  <c r="BK127" i="4"/>
  <c r="J127" i="4"/>
  <c r="J30" i="4" s="1"/>
  <c r="AG97" i="1" s="1"/>
  <c r="BK137" i="2"/>
  <c r="J137" i="2"/>
  <c r="J96" i="2" s="1"/>
  <c r="AN96" i="1"/>
  <c r="J96" i="3"/>
  <c r="J39" i="3"/>
  <c r="AU94" i="1"/>
  <c r="BA94" i="1"/>
  <c r="W30" i="1" s="1"/>
  <c r="AX94" i="1"/>
  <c r="AV94" i="1"/>
  <c r="AK29" i="1"/>
  <c r="W32" i="1"/>
  <c r="J39" i="4" l="1"/>
  <c r="J96" i="4"/>
  <c r="AN97" i="1"/>
  <c r="AW94" i="1"/>
  <c r="AK30" i="1" s="1"/>
  <c r="J30" i="2"/>
  <c r="AG95" i="1" s="1"/>
  <c r="AN95" i="1" s="1"/>
  <c r="J39" i="2" l="1"/>
  <c r="AG94" i="1"/>
  <c r="AK26" i="1"/>
  <c r="AT94" i="1"/>
  <c r="AN94" i="1"/>
  <c r="AK35" i="1" l="1"/>
</calcChain>
</file>

<file path=xl/sharedStrings.xml><?xml version="1.0" encoding="utf-8"?>
<sst xmlns="http://schemas.openxmlformats.org/spreadsheetml/2006/main" count="7376" uniqueCount="1912">
  <si>
    <t>Export Komplet</t>
  </si>
  <si>
    <t/>
  </si>
  <si>
    <t>2.0</t>
  </si>
  <si>
    <t>ZAMOK</t>
  </si>
  <si>
    <t>False</t>
  </si>
  <si>
    <t>{0e349100-eefc-419c-bae4-779eb84ef8dc}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</si>
  <si>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</si>
  <si>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</si>
  <si>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</si>
  <si>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</si>
  <si>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</si>
  <si>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</si>
  <si>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</si>
  <si>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2023090101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</si>
  <si>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</si>
  <si>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</si>
  <si>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Obnova historickej a pamiatkovo chránenej budovy chemických laboratórií SPŠ.S.M. v B. Štiavnici</t>
  </si>
  <si>
    <t>JKSO:</t>
  </si>
  <si>
    <t>KS:</t>
  </si>
  <si>
    <t>Miesto:</t>
  </si>
  <si>
    <t>Banská Štiavnica</t>
  </si>
  <si>
    <t>Dátum:</t>
  </si>
  <si>
    <t>1.9.2023</t>
  </si>
  <si>
    <t>Objednávateľ:</t>
  </si>
  <si>
    <t>IČO:</t>
  </si>
  <si>
    <t xml:space="preserve"> </t>
  </si>
  <si>
    <t>IČ DPH:</t>
  </si>
  <si>
    <t>Zhotoviteľ:</t>
  </si>
  <si>
    <t>Vyplň údaj</t>
  </si>
  <si>
    <t>Projektant:</t>
  </si>
  <si>
    <t>True</t>
  </si>
  <si>
    <t>Spracovateľ:</t>
  </si>
  <si>
    <t>Radka Sipková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</si>
  <si>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</si>
  <si>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</si>
  <si>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</si>
  <si>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</si>
  <si>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</si>
  <si>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</si>
  <si>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</si>
  <si>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</si>
  <si>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</si>
  <si>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</si>
  <si>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</si>
  <si>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</si>
  <si>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</si>
  <si>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</si>
  <si>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</si>
  <si>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</si>
  <si>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</si>
  <si>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</si>
  <si>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</si>
  <si>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</si>
  <si>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</si>
  <si>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</si>
  <si>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</si>
  <si>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</si>
  <si>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</si>
  <si>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</si>
  <si>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</si>
  <si>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</si>
  <si>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</si>
  <si>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</si>
  <si>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</si>
  <si>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</si>
  <si>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</si>
  <si>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</si>
  <si>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</si>
  <si>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</si>
  <si>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</si>
  <si>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</si>
  <si>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</si>
  <si>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</si>
  <si>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</si>
  <si>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</si>
  <si>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</si>
  <si>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</si>
  <si>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</si>
  <si>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</si>
  <si>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SO 02</t>
  </si>
  <si>
    <t>Kotolňa - ústredné vykurovanie</t>
  </si>
  <si>
    <t>STA</t>
  </si>
  <si>
    <t>1</t>
  </si>
  <si>
    <t>{c51042eb-d38a-4990-9ec2-d1844a6e47e5}</t>
  </si>
  <si>
    <t>SO 02.150</t>
  </si>
  <si>
    <t>Kotolňa - plynoinštalácia</t>
  </si>
  <si>
    <t>{7ba8f4ef-b607-4f63-8fe7-5e7a2f2ecceb}</t>
  </si>
  <si>
    <t>SO-02.130</t>
  </si>
  <si>
    <t>Vyregulovanie - vykurovanie</t>
  </si>
  <si>
    <t>{af723574-0b34-4112-9f58-183663d581e6}</t>
  </si>
  <si>
    <t>KRYCÍ LIST ROZPOČTU</t>
  </si>
  <si>
    <t>Objekt:</t>
  </si>
  <si>
    <t>SO 02 - Kotolňa - ústredné vykurovanie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</si>
  <si>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</si>
  <si>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</si>
  <si>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</si>
  <si>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</si>
  <si>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</si>
  <si>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</si>
  <si>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</si>
  <si>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4 - Vodorovné konštrukcie</t>
  </si>
  <si>
    <t xml:space="preserve">    8 - Rúrové vedenie</t>
  </si>
  <si>
    <t xml:space="preserve">    9 - Ostatné konštrukcie a práce</t>
  </si>
  <si>
    <t>PSV - Práce a dodávky PSV</t>
  </si>
  <si>
    <t xml:space="preserve">    713 - Izolácie tepelné</t>
  </si>
  <si>
    <t xml:space="preserve">    721 - Zdravotechnika - vnútorná kanalizácia</t>
  </si>
  <si>
    <t xml:space="preserve">    731 - Ústredné kúrenie - kotolne</t>
  </si>
  <si>
    <t xml:space="preserve">    732 - Ústredné kúrenie - strojovne</t>
  </si>
  <si>
    <t xml:space="preserve">    733 - Ústredné kúrenie - rozvodné potrubie</t>
  </si>
  <si>
    <t xml:space="preserve">    734 - Ústredné kúrenie - armatúry</t>
  </si>
  <si>
    <t xml:space="preserve">    735 - Ústredné kúrenie - vykurovacie telesá</t>
  </si>
  <si>
    <t xml:space="preserve">    767 - Konštrukcie doplnkové kovové</t>
  </si>
  <si>
    <t xml:space="preserve">    769 - Montáže vzduchotechnických zariadení</t>
  </si>
  <si>
    <t>M - Práce a dodávky M</t>
  </si>
  <si>
    <t xml:space="preserve">    22-M - Montáže oznamovacích a zabezpečovacích zariadení</t>
  </si>
  <si>
    <t xml:space="preserve">    23-M - Montáže potrubia</t>
  </si>
  <si>
    <t xml:space="preserve">    95-M - Revízie</t>
  </si>
  <si>
    <t>HZS - Hodinové zúčtovacie sadzby</t>
  </si>
  <si>
    <t>VRN - Investičné náklady neobsiahnuté v cenách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</si>
  <si>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</si>
  <si>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</si>
  <si>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</si>
  <si>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</si>
  <si>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</si>
  <si>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</si>
  <si>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</si>
  <si>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</si>
  <si>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</si>
  <si>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</si>
  <si>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</si>
  <si>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</si>
  <si>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</si>
  <si>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</si>
  <si>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</si>
  <si>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</si>
  <si>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284</t>
  </si>
  <si>
    <t>K</t>
  </si>
  <si>
    <t>132201201.S</t>
  </si>
  <si>
    <t>Výkop ryhy šírky 600-2000mm horn.3 do 100m3</t>
  </si>
  <si>
    <t>m3</t>
  </si>
  <si>
    <t>4</t>
  </si>
  <si>
    <t>2</t>
  </si>
  <si>
    <t>688747915</t>
  </si>
  <si>
    <t>371</t>
  </si>
  <si>
    <t>162402101.S11</t>
  </si>
  <si>
    <t>Odstránenie spevnenej plochy (chodník, cesta) vrátane rezania + obnovenie spevnenej plochy</t>
  </si>
  <si>
    <t>-481711162</t>
  </si>
  <si>
    <t>372</t>
  </si>
  <si>
    <t>171211001.S</t>
  </si>
  <si>
    <t>Poplatok za likvidáciu stavebného odpadu a materiálu - zemina a kamenivo</t>
  </si>
  <si>
    <t>t</t>
  </si>
  <si>
    <t>-424475059</t>
  </si>
  <si>
    <t>338</t>
  </si>
  <si>
    <t>174101102.S1</t>
  </si>
  <si>
    <t>Zásyp ryhy sypaninou v uzavretých priestoroch s urovnaním povrchu zásypu</t>
  </si>
  <si>
    <t>-1004307823</t>
  </si>
  <si>
    <t>337</t>
  </si>
  <si>
    <t>175101102.S1</t>
  </si>
  <si>
    <t>Obsyp potrubia štrkodrvou 0-63</t>
  </si>
  <si>
    <t>-444360798</t>
  </si>
  <si>
    <t>365</t>
  </si>
  <si>
    <t>M</t>
  </si>
  <si>
    <t>583410004400.S</t>
  </si>
  <si>
    <t>Štrkodrva frakcia 0-63 mm</t>
  </si>
  <si>
    <t>8</t>
  </si>
  <si>
    <t>-477519284</t>
  </si>
  <si>
    <t>370</t>
  </si>
  <si>
    <t>181101102.S</t>
  </si>
  <si>
    <t>Úprava pláne v zárezoch v hornine 1-4 so zhutnením</t>
  </si>
  <si>
    <t>m2</t>
  </si>
  <si>
    <t>1123103880</t>
  </si>
  <si>
    <t>Vodorovné konštrukcie</t>
  </si>
  <si>
    <t>335</t>
  </si>
  <si>
    <t>451573111.S1</t>
  </si>
  <si>
    <t>Lôžko pod potrubie, stoky a drobné objekty, v otvorenom výkope z piesku a štrkopiesku do 63 m, š.800, v 100 mm</t>
  </si>
  <si>
    <t>710220697</t>
  </si>
  <si>
    <t>Rúrové vedenie</t>
  </si>
  <si>
    <t>352</t>
  </si>
  <si>
    <t>899721131.S1</t>
  </si>
  <si>
    <t>Označenie potrubia bielou výstražnou fóliou</t>
  </si>
  <si>
    <t>m</t>
  </si>
  <si>
    <t>-194463538</t>
  </si>
  <si>
    <t>9</t>
  </si>
  <si>
    <t>Ostatné konštrukcie a práce</t>
  </si>
  <si>
    <t>292</t>
  </si>
  <si>
    <t>941941031.S</t>
  </si>
  <si>
    <t>Montáž lešenia ľahkého pracovného radového s podlahami šírky od 0,80 do 1,00 m, výšky do 10 m</t>
  </si>
  <si>
    <t>-590379936</t>
  </si>
  <si>
    <t>291</t>
  </si>
  <si>
    <t>941941831.S</t>
  </si>
  <si>
    <t>Demontáž lešenia ľahkého pracovného radového s podlahami šírky nad 0,80 do 1,00 m, výšky do 10 m</t>
  </si>
  <si>
    <t>384853598</t>
  </si>
  <si>
    <t>374</t>
  </si>
  <si>
    <t>974032871.S1</t>
  </si>
  <si>
    <t>Vytváranie drážok ručným drážkovačom hĺbky do 30 mm, š. do 50 mm,  + vyspravenie podlahy</t>
  </si>
  <si>
    <t>-1317552433</t>
  </si>
  <si>
    <t>353</t>
  </si>
  <si>
    <t>979089831.S</t>
  </si>
  <si>
    <t>Poplatok za likvidáciu stavebného odpadu a materiálu - kovy (šrot)</t>
  </si>
  <si>
    <t>-1170609401</t>
  </si>
  <si>
    <t>354</t>
  </si>
  <si>
    <t>979089841.S</t>
  </si>
  <si>
    <t>Poplatok za likvidáciu stavebného odpadu a materiálu - izolačné materiály</t>
  </si>
  <si>
    <t>770404529</t>
  </si>
  <si>
    <t>PSV</t>
  </si>
  <si>
    <t>Práce a dodávky PSV</t>
  </si>
  <si>
    <t>713</t>
  </si>
  <si>
    <t>Izolácie tepelné</t>
  </si>
  <si>
    <t>238</t>
  </si>
  <si>
    <t>713482131.S</t>
  </si>
  <si>
    <t>Montáž trubíc z PE, hr.30 mm,vnút.priemer do 38 mm</t>
  </si>
  <si>
    <t>16</t>
  </si>
  <si>
    <t>-39706510</t>
  </si>
  <si>
    <t>217</t>
  </si>
  <si>
    <t>283310006200.S1</t>
  </si>
  <si>
    <t>Izolačná PE trubica dxhr. 22x30 mm, rozrezaná, na izolovanie rozvodov vody, kúrenia, zdravotechniky, Certima</t>
  </si>
  <si>
    <t>32</t>
  </si>
  <si>
    <t>-1486625707</t>
  </si>
  <si>
    <t>239</t>
  </si>
  <si>
    <t>283310006100.S1</t>
  </si>
  <si>
    <t>Izolačná PE trubica dxhr. 18x25 mm, rozrezaná, na izolovanie rozvodov vody, kúrenia, zdravotechniky</t>
  </si>
  <si>
    <t>-555541452</t>
  </si>
  <si>
    <t>218</t>
  </si>
  <si>
    <t>283310006300.S1</t>
  </si>
  <si>
    <t>Izolačná PE trubica dxhr. 28x30 mm, rozrezaná, na izolovanie rozvodov vody, kúrenia, zdravotechniky, Certima</t>
  </si>
  <si>
    <t>-1801784803</t>
  </si>
  <si>
    <t>219</t>
  </si>
  <si>
    <t>283310006400.S1</t>
  </si>
  <si>
    <t>Izolačná PE trubica dxhr. 35x30 mm, rozrezaná, na izolovanie rozvodov vody, kúrenia, zdravotechniky, Certima</t>
  </si>
  <si>
    <t>2000819477</t>
  </si>
  <si>
    <t>250</t>
  </si>
  <si>
    <t>283310006500.S1</t>
  </si>
  <si>
    <t>Izolačná PE trubica dxhr. 42x30 mm, rozrezaná, na izolovanie rozvodov vody, kúrenia, zdravotechniky, Certima</t>
  </si>
  <si>
    <t>368887542</t>
  </si>
  <si>
    <t>251</t>
  </si>
  <si>
    <t>283310006700.S1</t>
  </si>
  <si>
    <t>Izolačná PE trubica dxhr. 54x30 mm, rozrezaná, na izolovanie rozvodov vody, kúrenia, zdravotechniky, Certima</t>
  </si>
  <si>
    <t>-1767447770</t>
  </si>
  <si>
    <t>252</t>
  </si>
  <si>
    <t>283310006900.S1</t>
  </si>
  <si>
    <t>Izolačná PE trubica dxhr. 76x30 mm, rozrezaná, na izolovanie rozvodov vody, kúrenia, zdravotechniky, Certima</t>
  </si>
  <si>
    <t>1065247799</t>
  </si>
  <si>
    <t>253</t>
  </si>
  <si>
    <t>283310007000.S1</t>
  </si>
  <si>
    <t>Izolačná PE trubica dxhr. 89x30 mm, rozrezaná, na izolovanie rozvodov vody, kúrenia, zdravotechniky, Certima</t>
  </si>
  <si>
    <t>225551188</t>
  </si>
  <si>
    <t>254</t>
  </si>
  <si>
    <t>283310005600.S1</t>
  </si>
  <si>
    <t>Izolačná PE trubica dxhr. 110x20 mm, nadrezaná, na izolovanie rozvodov vody, kúrenia, zdravotechniky, Certima</t>
  </si>
  <si>
    <t>-640685054</t>
  </si>
  <si>
    <t>355</t>
  </si>
  <si>
    <t>713500010.S1</t>
  </si>
  <si>
    <t>Demontáž tepelných izolácií</t>
  </si>
  <si>
    <t>1752282152</t>
  </si>
  <si>
    <t>364</t>
  </si>
  <si>
    <t>998713102.S</t>
  </si>
  <si>
    <t>Presun hmôt pre izolácie tepelné v objektoch výšky nad 6 m do 12 m</t>
  </si>
  <si>
    <t>-1083021798</t>
  </si>
  <si>
    <t>721</t>
  </si>
  <si>
    <t>Zdravotechnika - vnútorná kanalizácia</t>
  </si>
  <si>
    <t>242</t>
  </si>
  <si>
    <t>721172011.S</t>
  </si>
  <si>
    <t>Lievik pre napojenie PV do kanalizácie</t>
  </si>
  <si>
    <t>ks</t>
  </si>
  <si>
    <t>-729453417</t>
  </si>
  <si>
    <t>243</t>
  </si>
  <si>
    <t>551620015600</t>
  </si>
  <si>
    <t>Zápachová uzávierka podomietková UP HL138</t>
  </si>
  <si>
    <t>-177773949</t>
  </si>
  <si>
    <t>312</t>
  </si>
  <si>
    <t>721172031.S1</t>
  </si>
  <si>
    <t>Potrubie kanalizačné vrátane tvaroviek Pipelife HT z PP, DN 32x1,8</t>
  </si>
  <si>
    <t>1441037515</t>
  </si>
  <si>
    <t>313</t>
  </si>
  <si>
    <t>721172032.S1</t>
  </si>
  <si>
    <t>Potrubie kanalizačné vrátane tvaroviek Pipelife HT z PP, DN 40x1,8</t>
  </si>
  <si>
    <t>-1577668374</t>
  </si>
  <si>
    <t>351</t>
  </si>
  <si>
    <t>998721102.S</t>
  </si>
  <si>
    <t>Presun hmôt pre vnútornú kanalizáciu v objektoch výšky nad 6 do 12 m</t>
  </si>
  <si>
    <t>1730566479</t>
  </si>
  <si>
    <t>731</t>
  </si>
  <si>
    <t>Ústredné kúrenie - kotolne</t>
  </si>
  <si>
    <t>731161020.S</t>
  </si>
  <si>
    <t>Montáž plynového kotla stacionárneho kondenzačného 201-300 kW</t>
  </si>
  <si>
    <t>-82150922</t>
  </si>
  <si>
    <t>484120001000.S1</t>
  </si>
  <si>
    <t>Plynový kondenzačný kotol Weishaupt WTC-GB 250-A</t>
  </si>
  <si>
    <t>945471430</t>
  </si>
  <si>
    <t>731190933.S1</t>
  </si>
  <si>
    <t>Montáž kotlového zberača</t>
  </si>
  <si>
    <t>1985474872</t>
  </si>
  <si>
    <t>21</t>
  </si>
  <si>
    <t>484650000800.S1</t>
  </si>
  <si>
    <t>Kotlový zberač pre dva kotly s anuloidom a izoláciou - základný modul Weishaupt WHI coll-comp 810</t>
  </si>
  <si>
    <t>-535710948</t>
  </si>
  <si>
    <t>22</t>
  </si>
  <si>
    <t>484650000700.S1</t>
  </si>
  <si>
    <t>Kotlový zberač pre tretí kotol s izoláciou - rozširovací modul Weishaupt WHI coll 630/810-m</t>
  </si>
  <si>
    <t>-1176633013</t>
  </si>
  <si>
    <t>387</t>
  </si>
  <si>
    <t>731200823.S</t>
  </si>
  <si>
    <t>Demontáž kotla oceľového na kvapalné,elekrické alebo plynné palivá s výkonom do 25 kW,  -0,22625t</t>
  </si>
  <si>
    <t>1701769342</t>
  </si>
  <si>
    <t>195</t>
  </si>
  <si>
    <t>731200829.S1</t>
  </si>
  <si>
    <t>Demontáž plynového kotla Buderus Logano GE 434-300</t>
  </si>
  <si>
    <t>-511362425</t>
  </si>
  <si>
    <t>25</t>
  </si>
  <si>
    <t>731291070.S1</t>
  </si>
  <si>
    <t>Montáž rýchlomontážnej čerpadlovej skupiny so zmiešavaním DN 25</t>
  </si>
  <si>
    <t>-1265968879</t>
  </si>
  <si>
    <t>26</t>
  </si>
  <si>
    <t>484810005900.S1</t>
  </si>
  <si>
    <t>Rýchlomontážna čerpadlová skupina so zmiešavaním Weishaupt NW 25 WHI MIX 25-8-8</t>
  </si>
  <si>
    <t>-607230968</t>
  </si>
  <si>
    <t>27</t>
  </si>
  <si>
    <t>731291080.S1</t>
  </si>
  <si>
    <t>Montáž rýchlomontážnej čerpadlovej skupiny so zmiešavaním DN 32</t>
  </si>
  <si>
    <t>-125320577</t>
  </si>
  <si>
    <t>28</t>
  </si>
  <si>
    <t>484810006000.S1</t>
  </si>
  <si>
    <t>Rýchlomontážna čerpadlová skupina so zmiešavaním Weishaupt NW 32 WHI MIX 32-9-18</t>
  </si>
  <si>
    <t>sada</t>
  </si>
  <si>
    <t>-197258865</t>
  </si>
  <si>
    <t>29</t>
  </si>
  <si>
    <t>731291090.S1</t>
  </si>
  <si>
    <t>Montáž rýchlomontážnej čerpadlovej skupiny so zmiešavaním DN 40</t>
  </si>
  <si>
    <t>88285407</t>
  </si>
  <si>
    <t>30</t>
  </si>
  <si>
    <t>484810006100.S1</t>
  </si>
  <si>
    <t>Rýchlomontážna čerpadlová skupina so zmiešavaním Weishaupt NW 40 WHI MIX 40-10</t>
  </si>
  <si>
    <t>1796746615</t>
  </si>
  <si>
    <t>31</t>
  </si>
  <si>
    <t>731291110.S1</t>
  </si>
  <si>
    <t>Montáž redukčnej sady</t>
  </si>
  <si>
    <t>-1856864230</t>
  </si>
  <si>
    <t>484810004700.S1</t>
  </si>
  <si>
    <t>Redukčná sada Weishaupt WHR 50-32</t>
  </si>
  <si>
    <t>1459825635</t>
  </si>
  <si>
    <t>244</t>
  </si>
  <si>
    <t>731341130.S</t>
  </si>
  <si>
    <t>Hadica napúšťacia gumená</t>
  </si>
  <si>
    <t>-1228609991</t>
  </si>
  <si>
    <t>263</t>
  </si>
  <si>
    <t>535110001300.S1</t>
  </si>
  <si>
    <t>Doska základová pre medzivzpery DWETN DN 300, Jeremias</t>
  </si>
  <si>
    <t>-1772607503</t>
  </si>
  <si>
    <t>357</t>
  </si>
  <si>
    <t>598230000130.S1</t>
  </si>
  <si>
    <t>Spalinové pripojovacie potrubie PP, 2m, DN 160</t>
  </si>
  <si>
    <t>-557553123</t>
  </si>
  <si>
    <t>264</t>
  </si>
  <si>
    <t>5922700379170.S1</t>
  </si>
  <si>
    <t>Čistiaci kus DWETN DN 300</t>
  </si>
  <si>
    <t>455599941</t>
  </si>
  <si>
    <t>265</t>
  </si>
  <si>
    <t>5982300008400.S1</t>
  </si>
  <si>
    <t>Merací kus DWETN DN 300, Jeremias</t>
  </si>
  <si>
    <t>-267634322</t>
  </si>
  <si>
    <t>266</t>
  </si>
  <si>
    <t>5418400073000.S1</t>
  </si>
  <si>
    <t>Spojka upevňovacia DWECO 2.0</t>
  </si>
  <si>
    <t>-40285431</t>
  </si>
  <si>
    <t>267</t>
  </si>
  <si>
    <t>5418400074000.S1</t>
  </si>
  <si>
    <t>Spojka upevňovacia DN 300, Jeremias</t>
  </si>
  <si>
    <t>255891553</t>
  </si>
  <si>
    <t>268</t>
  </si>
  <si>
    <t>4841200354000.S1</t>
  </si>
  <si>
    <t>Rozšírenie excentrické DN 250/300, Jeremias</t>
  </si>
  <si>
    <t>2079930011</t>
  </si>
  <si>
    <t>269</t>
  </si>
  <si>
    <t>591160000100.S1</t>
  </si>
  <si>
    <t>Tesnenie vnútorné DN 300</t>
  </si>
  <si>
    <t>-76990712</t>
  </si>
  <si>
    <t>270</t>
  </si>
  <si>
    <t>598220000500.S12</t>
  </si>
  <si>
    <t>Konštrukcia pod komín</t>
  </si>
  <si>
    <t>880303826</t>
  </si>
  <si>
    <t>366</t>
  </si>
  <si>
    <t>731361171.S1</t>
  </si>
  <si>
    <t>Kkomín DN 300 mm, výšky 19 m</t>
  </si>
  <si>
    <t>súb.</t>
  </si>
  <si>
    <t>-457826273</t>
  </si>
  <si>
    <t>367</t>
  </si>
  <si>
    <t>731361179.S</t>
  </si>
  <si>
    <t>Príplatok k cene za 1 m nerezového komína dvojplášťového DN 300 mm, výšky nad 19 m</t>
  </si>
  <si>
    <t>1430194287</t>
  </si>
  <si>
    <t>46</t>
  </si>
  <si>
    <t>73138005555.S1</t>
  </si>
  <si>
    <t>Montáž sifónu</t>
  </si>
  <si>
    <t>1267971328</t>
  </si>
  <si>
    <t>47</t>
  </si>
  <si>
    <t>272774.S</t>
  </si>
  <si>
    <t>Sifón dymovodu 145mm, Weishaupt</t>
  </si>
  <si>
    <t>-1087553949</t>
  </si>
  <si>
    <t>48</t>
  </si>
  <si>
    <t>598210050300.S1</t>
  </si>
  <si>
    <t>Koncový kus dymovodu s odtokom kondenzátu DN 250, PP, Weishaupt</t>
  </si>
  <si>
    <t>1355239876</t>
  </si>
  <si>
    <t>390</t>
  </si>
  <si>
    <t>731890801.S</t>
  </si>
  <si>
    <t>Vnútrostaveniskové premiestnenie vybúraných hmôt kotolní vodorovne do 6 m</t>
  </si>
  <si>
    <t>388230107</t>
  </si>
  <si>
    <t>356</t>
  </si>
  <si>
    <t>731890802.S</t>
  </si>
  <si>
    <t>Vnútrostaveniskové premiestnenie vybúraných hmôt kotolní vodorovne do 24 m</t>
  </si>
  <si>
    <t>1083218463</t>
  </si>
  <si>
    <t>343</t>
  </si>
  <si>
    <t>998731101.S</t>
  </si>
  <si>
    <t>Presun hmôt pre kotolne umiestnené vo výške (hĺbke) do 6 m</t>
  </si>
  <si>
    <t>-770863975</t>
  </si>
  <si>
    <t>732</t>
  </si>
  <si>
    <t>Ústredné kúrenie - strojovne</t>
  </si>
  <si>
    <t>213</t>
  </si>
  <si>
    <t>732110812.S1</t>
  </si>
  <si>
    <t>Demontáž rozdeľovača a zberača nad DN 100 do 200</t>
  </si>
  <si>
    <t>857244945</t>
  </si>
  <si>
    <t>3</t>
  </si>
  <si>
    <t>732111408.S1</t>
  </si>
  <si>
    <t>Montáž kotlového rozdeľovača s manometrom</t>
  </si>
  <si>
    <t>347617162</t>
  </si>
  <si>
    <t>484120023200.S1</t>
  </si>
  <si>
    <t>Kotlový rozdeľovač s manometrom Weishaupt, PV 6 bar s odvzdušňovacím ventilom DN32, WHK 5.0</t>
  </si>
  <si>
    <t>654575328</t>
  </si>
  <si>
    <t>5</t>
  </si>
  <si>
    <t>484120038200.S1</t>
  </si>
  <si>
    <t>Diaľkové ovládanie regulácie WCM-FS 2.0 Weishaupt</t>
  </si>
  <si>
    <t>-125957214</t>
  </si>
  <si>
    <t>6</t>
  </si>
  <si>
    <t>484730003287.S1</t>
  </si>
  <si>
    <t>Rozširovací modul regulácie WCM-EM 2.1 Weishaupt</t>
  </si>
  <si>
    <t>831246736</t>
  </si>
  <si>
    <t>7</t>
  </si>
  <si>
    <t>4847300032870.S1</t>
  </si>
  <si>
    <t>Manager kaskádovej regulácie WCMJ-KA 3.0 Weishaupt</t>
  </si>
  <si>
    <t>128257468</t>
  </si>
  <si>
    <t>23</t>
  </si>
  <si>
    <t>732111431.S1</t>
  </si>
  <si>
    <t>Montáž pripojovacej sady</t>
  </si>
  <si>
    <t>745801620</t>
  </si>
  <si>
    <t>24</t>
  </si>
  <si>
    <t>484650000900.S1</t>
  </si>
  <si>
    <t>Pripojovacia sada kotla pre kotlový zberač Weishaupt WHI con-cas 300</t>
  </si>
  <si>
    <t>-147292343</t>
  </si>
  <si>
    <t>196</t>
  </si>
  <si>
    <t>732211813.S1</t>
  </si>
  <si>
    <t>Demontáž ohrievača zásobníkového ležatého objemu do 630 l</t>
  </si>
  <si>
    <t>814388029</t>
  </si>
  <si>
    <t>18</t>
  </si>
  <si>
    <t>732311111.S12</t>
  </si>
  <si>
    <t>Montáž adaptéru</t>
  </si>
  <si>
    <t>771204545</t>
  </si>
  <si>
    <t>19</t>
  </si>
  <si>
    <t>4841200221000.S12</t>
  </si>
  <si>
    <t>Adaptér pre neutralizačné zariadenie DN 40 Weishaupt</t>
  </si>
  <si>
    <t>449974437</t>
  </si>
  <si>
    <t>13</t>
  </si>
  <si>
    <t>732311112.S1</t>
  </si>
  <si>
    <t>Montáž neutralizačného zariadenia do 300 kW</t>
  </si>
  <si>
    <t>1353513234</t>
  </si>
  <si>
    <t>14</t>
  </si>
  <si>
    <t>484120022100.S1</t>
  </si>
  <si>
    <t>Neutralizačné zariadeneie kondenzátu do 300kW Weishaupt</t>
  </si>
  <si>
    <t>-83671969</t>
  </si>
  <si>
    <t>15</t>
  </si>
  <si>
    <t>732311113.S1</t>
  </si>
  <si>
    <t>Montáž neutralizačného zariadenia do 600kW</t>
  </si>
  <si>
    <t>2077896142</t>
  </si>
  <si>
    <t>484120022100.S12</t>
  </si>
  <si>
    <t>Neutralizačné zariadeneie kondenzátu do 600kW Weishaupt</t>
  </si>
  <si>
    <t>-1128500780</t>
  </si>
  <si>
    <t>360</t>
  </si>
  <si>
    <t>732320814.S1</t>
  </si>
  <si>
    <t>Demontáž Expanzomatu</t>
  </si>
  <si>
    <t>-825901700</t>
  </si>
  <si>
    <t>388</t>
  </si>
  <si>
    <t>732320815.S1</t>
  </si>
  <si>
    <t>Demontáž úpravne vody</t>
  </si>
  <si>
    <t>-593876894</t>
  </si>
  <si>
    <t>36</t>
  </si>
  <si>
    <t>732331003.S1</t>
  </si>
  <si>
    <t>Montáž expanznej nádoby tlak do 6 bar, 12l</t>
  </si>
  <si>
    <t>437474182</t>
  </si>
  <si>
    <t>37</t>
  </si>
  <si>
    <t>484630006100.S1</t>
  </si>
  <si>
    <t>Nádoba expanzná s držiakom 12l, 6 bar, Weishaupt</t>
  </si>
  <si>
    <t>-1939529174</t>
  </si>
  <si>
    <t>38</t>
  </si>
  <si>
    <t>2400445.S</t>
  </si>
  <si>
    <t>Ventil na kontrolu exp. nádoby DN20, Weishaupt</t>
  </si>
  <si>
    <t>657686765</t>
  </si>
  <si>
    <t>54</t>
  </si>
  <si>
    <t>732331072.S1</t>
  </si>
  <si>
    <t>Montáž expanzomatu</t>
  </si>
  <si>
    <t>-223341387</t>
  </si>
  <si>
    <t>55</t>
  </si>
  <si>
    <t>484630008200.S1</t>
  </si>
  <si>
    <t>Expanzomat Variomat 1, Reflex</t>
  </si>
  <si>
    <t>925717638</t>
  </si>
  <si>
    <t>61</t>
  </si>
  <si>
    <t>7323319000.S1</t>
  </si>
  <si>
    <t>Montáž oddeľovacieho člena</t>
  </si>
  <si>
    <t>1521236164</t>
  </si>
  <si>
    <t>62</t>
  </si>
  <si>
    <t>422710001000.S1</t>
  </si>
  <si>
    <t>Oddeľovací člen s vodomerom Fillset, Reflex</t>
  </si>
  <si>
    <t>-1160325401</t>
  </si>
  <si>
    <t>60</t>
  </si>
  <si>
    <t>732331929.S1</t>
  </si>
  <si>
    <t xml:space="preserve">Uvedenie expanzomatu do prevádzky </t>
  </si>
  <si>
    <t>-1747165818</t>
  </si>
  <si>
    <t>56</t>
  </si>
  <si>
    <t>73233200000.S1</t>
  </si>
  <si>
    <t>Montáž prepajovacej sady expanzomatu</t>
  </si>
  <si>
    <t>-453892889</t>
  </si>
  <si>
    <t>57</t>
  </si>
  <si>
    <t>48463000770000.S1</t>
  </si>
  <si>
    <t>Prepojovacia sada expanomatu Variomat G1, Reflex</t>
  </si>
  <si>
    <t>665812495</t>
  </si>
  <si>
    <t>58</t>
  </si>
  <si>
    <t>732332115.S1</t>
  </si>
  <si>
    <t>Montáž expanznej nádoby expanzomatu</t>
  </si>
  <si>
    <t>-271432019</t>
  </si>
  <si>
    <t>59</t>
  </si>
  <si>
    <t>48464000110000.S1</t>
  </si>
  <si>
    <t>Expanzná nádoba expanzomatu VG 500, Reflex</t>
  </si>
  <si>
    <t>-1716887714</t>
  </si>
  <si>
    <t>200</t>
  </si>
  <si>
    <t>732420812.S12</t>
  </si>
  <si>
    <t>Demontáž čerpadla obehového  DN 25</t>
  </si>
  <si>
    <t>1830667934</t>
  </si>
  <si>
    <t>201</t>
  </si>
  <si>
    <t>732420812.S123</t>
  </si>
  <si>
    <t>Demontáž čerpadla obehového DN 32</t>
  </si>
  <si>
    <t>-2083552217</t>
  </si>
  <si>
    <t>199</t>
  </si>
  <si>
    <t>732420813.S1</t>
  </si>
  <si>
    <t>Demontáž čerpadla obehového DN 50</t>
  </si>
  <si>
    <t>-243944679</t>
  </si>
  <si>
    <t>198</t>
  </si>
  <si>
    <t>732420814.S1</t>
  </si>
  <si>
    <t>Demontáž čerpadla obehového DN 65</t>
  </si>
  <si>
    <t>154281383</t>
  </si>
  <si>
    <t>197</t>
  </si>
  <si>
    <t>732420815.S1</t>
  </si>
  <si>
    <t xml:space="preserve">Demontáž čerpadla obehového DN 80 </t>
  </si>
  <si>
    <t>347474180</t>
  </si>
  <si>
    <t>177</t>
  </si>
  <si>
    <t>732640605.S1</t>
  </si>
  <si>
    <t>Montáž šróbenia DN 25</t>
  </si>
  <si>
    <t>-507626745</t>
  </si>
  <si>
    <t>178</t>
  </si>
  <si>
    <t>273110019600.S1</t>
  </si>
  <si>
    <t>Šróbenie na pripojenie merača tepla DN 25</t>
  </si>
  <si>
    <t>-2072930809</t>
  </si>
  <si>
    <t>179</t>
  </si>
  <si>
    <t>732640615.S1</t>
  </si>
  <si>
    <t>Montáž šróbenia DN 32</t>
  </si>
  <si>
    <t>2081827767</t>
  </si>
  <si>
    <t>180</t>
  </si>
  <si>
    <t>273110019900.S1</t>
  </si>
  <si>
    <t>Šróbenie na pripojenie merača tepla DN 32</t>
  </si>
  <si>
    <t>36386601</t>
  </si>
  <si>
    <t>389</t>
  </si>
  <si>
    <t>732890801.S</t>
  </si>
  <si>
    <t>Vnútrostaveniskové premiestnenie vybúraných hmôt strojovní vodorovne 100 m z objektov výšky do 6 m</t>
  </si>
  <si>
    <t>-1371486283</t>
  </si>
  <si>
    <t>346</t>
  </si>
  <si>
    <t>998732102.S</t>
  </si>
  <si>
    <t>Presun hmôt pre strojovne v objektoch výšky nad 6 m do 12 m</t>
  </si>
  <si>
    <t>-441752659</t>
  </si>
  <si>
    <t>733</t>
  </si>
  <si>
    <t>Ústredné kúrenie - rozvodné potrubie</t>
  </si>
  <si>
    <t>316</t>
  </si>
  <si>
    <t>733110806.S1</t>
  </si>
  <si>
    <t>Demontáž potrubia z oceľových rúrok vrátane konzol a izolácie nad 15 do DN 32</t>
  </si>
  <si>
    <t>372628803</t>
  </si>
  <si>
    <t>317</t>
  </si>
  <si>
    <t>733110808.S1</t>
  </si>
  <si>
    <t>Demontáž potrubia z oceľových rúrok vrátane konzol a izolácie nad 32 do DN 50</t>
  </si>
  <si>
    <t>229838505</t>
  </si>
  <si>
    <t>318</t>
  </si>
  <si>
    <t>733110810.S1</t>
  </si>
  <si>
    <t>Demontáž potrubia z oceľových rúrok vrátane konzol a izolácie nad 50 do DN 80</t>
  </si>
  <si>
    <t>434681622</t>
  </si>
  <si>
    <t>319</t>
  </si>
  <si>
    <t>7331108100.S1</t>
  </si>
  <si>
    <t>Demontáž potrubia z oceľových rúrok vrátane konzol a izolácie nad 80 do DN 100</t>
  </si>
  <si>
    <t>-508921977</t>
  </si>
  <si>
    <t>393</t>
  </si>
  <si>
    <t>733120843.S1</t>
  </si>
  <si>
    <t>Demontáž dymovodu (trojvrstvový)</t>
  </si>
  <si>
    <t>48662560</t>
  </si>
  <si>
    <t>394</t>
  </si>
  <si>
    <t>733120843.S2</t>
  </si>
  <si>
    <t>Demontáž nerezovéh komínu</t>
  </si>
  <si>
    <t>-138854210</t>
  </si>
  <si>
    <t>107</t>
  </si>
  <si>
    <t>733126060.S1</t>
  </si>
  <si>
    <t>Montáž tvarovky - koleno 90° 18</t>
  </si>
  <si>
    <t>1205764518</t>
  </si>
  <si>
    <t>108</t>
  </si>
  <si>
    <t>IVC30.18121</t>
  </si>
  <si>
    <t>Koleno 90° 18, IVAR</t>
  </si>
  <si>
    <t>1197085624</t>
  </si>
  <si>
    <t>105</t>
  </si>
  <si>
    <t>733126065.S1</t>
  </si>
  <si>
    <t>Montáž kolena nerezového 90° 22</t>
  </si>
  <si>
    <t>-1208964987</t>
  </si>
  <si>
    <t>106</t>
  </si>
  <si>
    <t>IVN30.22341</t>
  </si>
  <si>
    <t>Nerezové koleno 90° 22, IVAR</t>
  </si>
  <si>
    <t>-585045210</t>
  </si>
  <si>
    <t>109</t>
  </si>
  <si>
    <t>733126065.S12</t>
  </si>
  <si>
    <t>Montáž tvarovky - koleno 90° 22</t>
  </si>
  <si>
    <t>-107248775</t>
  </si>
  <si>
    <t>110</t>
  </si>
  <si>
    <t>IVC30.22341</t>
  </si>
  <si>
    <t>Koleno 90°  22, IVAR</t>
  </si>
  <si>
    <t>1495305463</t>
  </si>
  <si>
    <t>111</t>
  </si>
  <si>
    <t>733126070.S1</t>
  </si>
  <si>
    <t>Montáž tvarovky - koleno 28</t>
  </si>
  <si>
    <t>-368664395</t>
  </si>
  <si>
    <t>112</t>
  </si>
  <si>
    <t>IVC30.28121</t>
  </si>
  <si>
    <t>Koleno 90° 28, IVAR</t>
  </si>
  <si>
    <t>1747315006</t>
  </si>
  <si>
    <t>113</t>
  </si>
  <si>
    <t>733126080.S1</t>
  </si>
  <si>
    <t>Montáž tvarovky - koleno 42</t>
  </si>
  <si>
    <t>1792204728</t>
  </si>
  <si>
    <t>114</t>
  </si>
  <si>
    <t>IVNGAS30.35141</t>
  </si>
  <si>
    <t>Koleno 90° 42, IVAR</t>
  </si>
  <si>
    <t>-7662951</t>
  </si>
  <si>
    <t>115</t>
  </si>
  <si>
    <t>733126085.S1</t>
  </si>
  <si>
    <t>Montáž tvarovky - koleno 54</t>
  </si>
  <si>
    <t>1378310613</t>
  </si>
  <si>
    <t>116</t>
  </si>
  <si>
    <t>IVN31.54201</t>
  </si>
  <si>
    <t>Koleno 90° 54mm, IVAR</t>
  </si>
  <si>
    <t>-451239383</t>
  </si>
  <si>
    <t>117</t>
  </si>
  <si>
    <t>733126095.S1</t>
  </si>
  <si>
    <t>Montáž tvarovky - koleno 76,1</t>
  </si>
  <si>
    <t>1489666728</t>
  </si>
  <si>
    <t>118</t>
  </si>
  <si>
    <t>IVN31.542000</t>
  </si>
  <si>
    <t>Koleno 90° 76,1, IVAR</t>
  </si>
  <si>
    <t>-2066098013</t>
  </si>
  <si>
    <t>119</t>
  </si>
  <si>
    <t>733126095.S12</t>
  </si>
  <si>
    <t>Montáž tvarovky - koleno 88,9</t>
  </si>
  <si>
    <t>458315656</t>
  </si>
  <si>
    <t>120</t>
  </si>
  <si>
    <t>IVN31.5420000</t>
  </si>
  <si>
    <t>Koleno 90° 88,9, IVAR</t>
  </si>
  <si>
    <t>151117848</t>
  </si>
  <si>
    <t>121</t>
  </si>
  <si>
    <t>733126100.S1</t>
  </si>
  <si>
    <t>Montáž tvarovky - koleno 108</t>
  </si>
  <si>
    <t>-1297189838</t>
  </si>
  <si>
    <t>122</t>
  </si>
  <si>
    <t>IVN31.2810000</t>
  </si>
  <si>
    <t>Koleno 90° 108, IVAR</t>
  </si>
  <si>
    <t>186727743</t>
  </si>
  <si>
    <t>43</t>
  </si>
  <si>
    <t>733126110.S</t>
  </si>
  <si>
    <t>Montáž kolena DN 160</t>
  </si>
  <si>
    <t>785770300</t>
  </si>
  <si>
    <t>44</t>
  </si>
  <si>
    <t>316170006700.S1</t>
  </si>
  <si>
    <t>Kotlové pripojovacie koleno, Weishaupt, PP, 87°, DN 160</t>
  </si>
  <si>
    <t>331445535</t>
  </si>
  <si>
    <t>45</t>
  </si>
  <si>
    <t>316170006700.S12</t>
  </si>
  <si>
    <t>Revízne koleno dymovodu Weishaupt, PP, 87°, DN 160</t>
  </si>
  <si>
    <t>494689918</t>
  </si>
  <si>
    <t>145</t>
  </si>
  <si>
    <t>733126120.S1</t>
  </si>
  <si>
    <t>Montáž tvarovky - T-kus 22x18x22</t>
  </si>
  <si>
    <t>-1530069286</t>
  </si>
  <si>
    <t>146</t>
  </si>
  <si>
    <t>IVC41.221822.S</t>
  </si>
  <si>
    <t>T-kus redukovaný 22-18-22mm, IVAR</t>
  </si>
  <si>
    <t>123916974</t>
  </si>
  <si>
    <t>147</t>
  </si>
  <si>
    <t>733126125.S1</t>
  </si>
  <si>
    <t>Montáž tvarovky - T-kus 28x18x28</t>
  </si>
  <si>
    <t>-2117657523</t>
  </si>
  <si>
    <t>148</t>
  </si>
  <si>
    <t>IVC41.281828.S</t>
  </si>
  <si>
    <t>T-kus redukovaný 28-18-28mm, IVAR</t>
  </si>
  <si>
    <t>1287415037</t>
  </si>
  <si>
    <t>149</t>
  </si>
  <si>
    <t>733126130.S1</t>
  </si>
  <si>
    <t>Montáž tvarovky - T-kus 35x18x35</t>
  </si>
  <si>
    <t>-1786052645</t>
  </si>
  <si>
    <t>150</t>
  </si>
  <si>
    <t>IVC41.351835.S</t>
  </si>
  <si>
    <t>T-kus redukovaný 35-18-35mm, IVAR</t>
  </si>
  <si>
    <t>-299095486</t>
  </si>
  <si>
    <t>151</t>
  </si>
  <si>
    <t>733126135.S1</t>
  </si>
  <si>
    <t>Montáž tvarovky - T-kus 42x18x42</t>
  </si>
  <si>
    <t>-915659598</t>
  </si>
  <si>
    <t>152</t>
  </si>
  <si>
    <t>IVC41.421842.S</t>
  </si>
  <si>
    <t>T-kus redukovaný 42-18-42mm, IVAR</t>
  </si>
  <si>
    <t>1462048710</t>
  </si>
  <si>
    <t>143</t>
  </si>
  <si>
    <t>733126140.S1</t>
  </si>
  <si>
    <t>Montáž tvarovky - T-kus 54x54x54</t>
  </si>
  <si>
    <t>-179903071</t>
  </si>
  <si>
    <t>144</t>
  </si>
  <si>
    <t>IVC41.544254.S</t>
  </si>
  <si>
    <t>T-kus 54-54-54mm, IVAR</t>
  </si>
  <si>
    <t>-180747751</t>
  </si>
  <si>
    <t>153</t>
  </si>
  <si>
    <t>733126150.S1</t>
  </si>
  <si>
    <t>Montáž tvarovky 88,9x22x88,9</t>
  </si>
  <si>
    <t>1270810849</t>
  </si>
  <si>
    <t>154</t>
  </si>
  <si>
    <t>IVC41.892289.S</t>
  </si>
  <si>
    <t>T-kus redukovaný 88,9-22-88,9mm, IVAR</t>
  </si>
  <si>
    <t>693583243</t>
  </si>
  <si>
    <t>155</t>
  </si>
  <si>
    <t>733126155.S1</t>
  </si>
  <si>
    <t>Montáž tvarovky - T-kus 108x22x108</t>
  </si>
  <si>
    <t>874936646</t>
  </si>
  <si>
    <t>156</t>
  </si>
  <si>
    <t>IVC41.10822108.S</t>
  </si>
  <si>
    <t>T-kus redukovaný 108-22-108mm, IVAR</t>
  </si>
  <si>
    <t>-1017967470</t>
  </si>
  <si>
    <t>157</t>
  </si>
  <si>
    <t>733126155.S12</t>
  </si>
  <si>
    <t>Montáž tvarovky - T-kus 108x28x108</t>
  </si>
  <si>
    <t>-455686573</t>
  </si>
  <si>
    <t>158</t>
  </si>
  <si>
    <t>IVC41.10828108.S</t>
  </si>
  <si>
    <t>T-kus redukovaný 108-28-108mm, IVAR</t>
  </si>
  <si>
    <t>-106854050</t>
  </si>
  <si>
    <t>159</t>
  </si>
  <si>
    <t>733126155.S123</t>
  </si>
  <si>
    <t>Montáž tvarovky - T-kus 108x42x108</t>
  </si>
  <si>
    <t>-101943416</t>
  </si>
  <si>
    <t>160</t>
  </si>
  <si>
    <t>IVC41.10842108.S</t>
  </si>
  <si>
    <t>T-kus redukovaný 108-42-108mm, IVAR</t>
  </si>
  <si>
    <t>663850958</t>
  </si>
  <si>
    <t>161</t>
  </si>
  <si>
    <t>733126155.S1234</t>
  </si>
  <si>
    <t>Montáž tvarovky - T-kus 108x88,9x108</t>
  </si>
  <si>
    <t>-1241582696</t>
  </si>
  <si>
    <t>162</t>
  </si>
  <si>
    <t>IVC41.10889108.S</t>
  </si>
  <si>
    <t>T-kus redukovaný 108-88,9-108mm, IVAR</t>
  </si>
  <si>
    <t>-592693172</t>
  </si>
  <si>
    <t>320</t>
  </si>
  <si>
    <t>733141006.S1</t>
  </si>
  <si>
    <t>Potrubie z nerezových rúrok spájaných lisovaním dxt 22x1,2 mm, vrátane tvaroviek</t>
  </si>
  <si>
    <t>-540359920</t>
  </si>
  <si>
    <t>321</t>
  </si>
  <si>
    <t>316110076900.S</t>
  </si>
  <si>
    <t>Prechodka s vonkajším závitom d 22 mm - 3/4" nerezová lisovacia</t>
  </si>
  <si>
    <t>128</t>
  </si>
  <si>
    <t>-1431962788</t>
  </si>
  <si>
    <t>322</t>
  </si>
  <si>
    <t>316110019300.S</t>
  </si>
  <si>
    <t>Redukcia s jedným zásuvným koncom d 28x22 mm nerezová</t>
  </si>
  <si>
    <t>318245185</t>
  </si>
  <si>
    <t>227</t>
  </si>
  <si>
    <t>733160024.S1</t>
  </si>
  <si>
    <t>Montáž PE-X potrubia DN 90</t>
  </si>
  <si>
    <t>1245975530</t>
  </si>
  <si>
    <t>228</t>
  </si>
  <si>
    <t>286140024000.S1</t>
  </si>
  <si>
    <t>Potrubie PE-Xa predizolované SDR11, max 95°C, DN 90, NGR Austroflex</t>
  </si>
  <si>
    <t>-927335821</t>
  </si>
  <si>
    <t>91</t>
  </si>
  <si>
    <t>733160218.S1</t>
  </si>
  <si>
    <t>Montáž príruby s nátrubkom na lisovanie DN 40</t>
  </si>
  <si>
    <t>1114932946</t>
  </si>
  <si>
    <t>92</t>
  </si>
  <si>
    <t>IVN52.421</t>
  </si>
  <si>
    <t>Príruba s nátrubkom na lisovanie DN40, IVAR</t>
  </si>
  <si>
    <t>1257561243</t>
  </si>
  <si>
    <t>93</t>
  </si>
  <si>
    <t>733160224.S1</t>
  </si>
  <si>
    <t>Montáž príruby s nátrubkom DN 65</t>
  </si>
  <si>
    <t>-158945308</t>
  </si>
  <si>
    <t>94</t>
  </si>
  <si>
    <t>IVN52.541</t>
  </si>
  <si>
    <t>Príruba s nátrubkom na lisovanie DN 65, IVAR</t>
  </si>
  <si>
    <t>-716597994</t>
  </si>
  <si>
    <t>95</t>
  </si>
  <si>
    <t>733160227.S1</t>
  </si>
  <si>
    <t>Montáž príruby s nátrubkom DN 80</t>
  </si>
  <si>
    <t>1417231272</t>
  </si>
  <si>
    <t>96</t>
  </si>
  <si>
    <t>IVN52.761</t>
  </si>
  <si>
    <t>Príruba s nátrubkom na lisovanie DN 80, IVAR</t>
  </si>
  <si>
    <t>-151461196</t>
  </si>
  <si>
    <t>97</t>
  </si>
  <si>
    <t>733160233.S1</t>
  </si>
  <si>
    <t>Montáž príruby s nátrubkom DN 100</t>
  </si>
  <si>
    <t>1577441123</t>
  </si>
  <si>
    <t>98</t>
  </si>
  <si>
    <t>IVN52.1081</t>
  </si>
  <si>
    <t>Príruba  s nátrubkom na lisovanie DN100, IVAR</t>
  </si>
  <si>
    <t>-552919075</t>
  </si>
  <si>
    <t>123</t>
  </si>
  <si>
    <t>733160239.S1</t>
  </si>
  <si>
    <t>Montáž redukcie s násuvným koncom 28-22</t>
  </si>
  <si>
    <t>-447631287</t>
  </si>
  <si>
    <t>124</t>
  </si>
  <si>
    <t>IVC12.2822.S</t>
  </si>
  <si>
    <t>Redukcia - s jedným zásuvným koncom 28-22mm, IVAR.</t>
  </si>
  <si>
    <t>584677180</t>
  </si>
  <si>
    <t>125</t>
  </si>
  <si>
    <t>733160242.S1</t>
  </si>
  <si>
    <t>Montáž redukcie s násuvným koncom 35-28</t>
  </si>
  <si>
    <t>-451804753</t>
  </si>
  <si>
    <t>126</t>
  </si>
  <si>
    <t>IVC12.3528.S</t>
  </si>
  <si>
    <t>Redukcia - s jedným zásuvným koncom 35-28mm, IVAR</t>
  </si>
  <si>
    <t>-542909700</t>
  </si>
  <si>
    <t>127</t>
  </si>
  <si>
    <t>733160245.S1</t>
  </si>
  <si>
    <t>Montáž redukcie s násuvným koncom 42-28</t>
  </si>
  <si>
    <t>-1610848862</t>
  </si>
  <si>
    <t>IVC12.4228.S</t>
  </si>
  <si>
    <t>Redukcia - s jedným zásuvným koncom 42-28mm, IVAR</t>
  </si>
  <si>
    <t>1730823623</t>
  </si>
  <si>
    <t>129</t>
  </si>
  <si>
    <t>733160245.S12</t>
  </si>
  <si>
    <t>Montáž redukcie s násuvným koncom 42-35</t>
  </si>
  <si>
    <t>-105325822</t>
  </si>
  <si>
    <t>130</t>
  </si>
  <si>
    <t>IVC12.4235.S</t>
  </si>
  <si>
    <t>Redukcia - s jedným zásuvným koncom  42-35mm, IVAR</t>
  </si>
  <si>
    <t>1264234440</t>
  </si>
  <si>
    <t>131</t>
  </si>
  <si>
    <t>733160248.S1</t>
  </si>
  <si>
    <t>Montáž redukcie s násuvným koncom 54-35</t>
  </si>
  <si>
    <t>1228398822</t>
  </si>
  <si>
    <t>132</t>
  </si>
  <si>
    <t>IVC12.5435.S</t>
  </si>
  <si>
    <t>Redukcia - s jedným zásuvným koncom 54-35mm, IVAR</t>
  </si>
  <si>
    <t>1876304083</t>
  </si>
  <si>
    <t>133</t>
  </si>
  <si>
    <t>733160248.S12</t>
  </si>
  <si>
    <t>Montáž redukcie s násuvným koncom 54-42</t>
  </si>
  <si>
    <t>1015968109</t>
  </si>
  <si>
    <t>134</t>
  </si>
  <si>
    <t>IVC12.5442.S</t>
  </si>
  <si>
    <t>Redukcia - s jedným zásuvným koncom 54-42mm, IVAR</t>
  </si>
  <si>
    <t>-2120335083</t>
  </si>
  <si>
    <t>135</t>
  </si>
  <si>
    <t>733160254.S1</t>
  </si>
  <si>
    <t>Montáž redukcie s násuvným koncom 76-42</t>
  </si>
  <si>
    <t>-1298279548</t>
  </si>
  <si>
    <t>136</t>
  </si>
  <si>
    <t>IVC12.7642.S</t>
  </si>
  <si>
    <t>Redukcia - s jedným zásuvným koncom 76-42mm, IVAR</t>
  </si>
  <si>
    <t>-1561610843</t>
  </si>
  <si>
    <t>137</t>
  </si>
  <si>
    <t>733160257.S1</t>
  </si>
  <si>
    <t>Montáž redukcie s násuvným koncom 88,9-54</t>
  </si>
  <si>
    <t>-963985179</t>
  </si>
  <si>
    <t>138</t>
  </si>
  <si>
    <t>IVC12.8954.S</t>
  </si>
  <si>
    <t>Redukcia - s jedným zásuvným koncom 88,9-54mm, IVAR</t>
  </si>
  <si>
    <t>1163394218</t>
  </si>
  <si>
    <t>139</t>
  </si>
  <si>
    <t>733160260.S1</t>
  </si>
  <si>
    <t>Montáž redukcie s násuvným koncom 108-54</t>
  </si>
  <si>
    <t>1140882039</t>
  </si>
  <si>
    <t>140</t>
  </si>
  <si>
    <t>IVC12.10854.S</t>
  </si>
  <si>
    <t>Redukcia - s jedným zásuvným koncom 108-54mm, IVAR</t>
  </si>
  <si>
    <t>-1794723257</t>
  </si>
  <si>
    <t>141</t>
  </si>
  <si>
    <t>733160260.S12</t>
  </si>
  <si>
    <t>Montáž redukcie s násuvným koncom 108-88,9</t>
  </si>
  <si>
    <t>-644011100</t>
  </si>
  <si>
    <t>142</t>
  </si>
  <si>
    <t>IVC12.10889.S</t>
  </si>
  <si>
    <t>Redukcia - s jedným zásuvným koncom 108-88,9mm, IVAR</t>
  </si>
  <si>
    <t>-1966798806</t>
  </si>
  <si>
    <t>229</t>
  </si>
  <si>
    <t>733160315.S1</t>
  </si>
  <si>
    <t>Montáž prechodu DN 90/3"</t>
  </si>
  <si>
    <t>-362818366</t>
  </si>
  <si>
    <t>230</t>
  </si>
  <si>
    <t>286540035800.S1</t>
  </si>
  <si>
    <t>Zverný prechod na vonkajší závit pre PE-Xa SDR 11, max 95°C, PN 6, d90/3", NGR Austroflex</t>
  </si>
  <si>
    <t>1994671025</t>
  </si>
  <si>
    <t>231</t>
  </si>
  <si>
    <t>273110001300.S1</t>
  </si>
  <si>
    <t>NGR Austroflex gumová ukončovacia manžeta single DA200 / 1xd90</t>
  </si>
  <si>
    <t>-1097184629</t>
  </si>
  <si>
    <t>232</t>
  </si>
  <si>
    <t>116HEN200.S</t>
  </si>
  <si>
    <t>NRG Austroflex vstup do domu, netlaková voda 250/DA200</t>
  </si>
  <si>
    <t>1986194148</t>
  </si>
  <si>
    <t>276</t>
  </si>
  <si>
    <t>733167160.S1</t>
  </si>
  <si>
    <t>Montáž prechodky D 22 mm</t>
  </si>
  <si>
    <t>-1530328353</t>
  </si>
  <si>
    <t>277</t>
  </si>
  <si>
    <t>324718.S</t>
  </si>
  <si>
    <t>Prechodka závitová DN 22mm, IVAR</t>
  </si>
  <si>
    <t>817580321</t>
  </si>
  <si>
    <t>163</t>
  </si>
  <si>
    <t>733167163.S1</t>
  </si>
  <si>
    <t>Montáž prechodu lisovaním DN 25/28</t>
  </si>
  <si>
    <t>855758335</t>
  </si>
  <si>
    <t>164</t>
  </si>
  <si>
    <t>IVC81.2210.S</t>
  </si>
  <si>
    <t>Prechod lisovací systém/ čierna oceľ DN 25/28, IVAR</t>
  </si>
  <si>
    <t>-1125953252</t>
  </si>
  <si>
    <t>278</t>
  </si>
  <si>
    <t>733167163.S12</t>
  </si>
  <si>
    <t>Montáž prechodky DN 28mm</t>
  </si>
  <si>
    <t>2069296113</t>
  </si>
  <si>
    <t>279</t>
  </si>
  <si>
    <t>324734.S</t>
  </si>
  <si>
    <t>Prechodka závitová DN 28mm, IVAR</t>
  </si>
  <si>
    <t>728054949</t>
  </si>
  <si>
    <t>280</t>
  </si>
  <si>
    <t>733167166.S1</t>
  </si>
  <si>
    <t>Montáž prechodky DN 35mm</t>
  </si>
  <si>
    <t>49699988</t>
  </si>
  <si>
    <t>281</t>
  </si>
  <si>
    <t>324759.S</t>
  </si>
  <si>
    <t>Prechodka závitová DN 35, IVAR</t>
  </si>
  <si>
    <t>446359216</t>
  </si>
  <si>
    <t>165</t>
  </si>
  <si>
    <t>733167169.S1</t>
  </si>
  <si>
    <t>Montáž prechodu lisovaním DN 40/42</t>
  </si>
  <si>
    <t>-1591798462</t>
  </si>
  <si>
    <t>166</t>
  </si>
  <si>
    <t>IVC81.4216.s</t>
  </si>
  <si>
    <t>Prechod lisovací systém / čierna oceľ DN 40/42, IVAR</t>
  </si>
  <si>
    <t>-615361510</t>
  </si>
  <si>
    <t>282</t>
  </si>
  <si>
    <t>733167169.S12</t>
  </si>
  <si>
    <t>Montáž prechodky DN 42mm</t>
  </si>
  <si>
    <t>1127362409</t>
  </si>
  <si>
    <t>283</t>
  </si>
  <si>
    <t>8200200.S</t>
  </si>
  <si>
    <t>Prechodka závitová DN 42mm, IVAR</t>
  </si>
  <si>
    <t>-877834451</t>
  </si>
  <si>
    <t>167</t>
  </si>
  <si>
    <t>733167172.S1</t>
  </si>
  <si>
    <t>Montáž prechodu lisovaním DN 50/54</t>
  </si>
  <si>
    <t>309878280</t>
  </si>
  <si>
    <t>168</t>
  </si>
  <si>
    <t>IVC81.5420.S</t>
  </si>
  <si>
    <t>Prechod lisovací systém / čierna oceľ DN 50/54, IVAR</t>
  </si>
  <si>
    <t>-1028833590</t>
  </si>
  <si>
    <t>169</t>
  </si>
  <si>
    <t>733167175.S1</t>
  </si>
  <si>
    <t>Montáž prechodu lisovaním DN 65/76,1</t>
  </si>
  <si>
    <t>1649362216</t>
  </si>
  <si>
    <t>170</t>
  </si>
  <si>
    <t>IVC81.7622.S</t>
  </si>
  <si>
    <t>Prechod lisovací systém / čierna oceľ DN65/76,1,  IVAR</t>
  </si>
  <si>
    <t>-186199104</t>
  </si>
  <si>
    <t>171</t>
  </si>
  <si>
    <t>733167175.S12</t>
  </si>
  <si>
    <t>Montáž prechodu lisovaním DN 80/88,9</t>
  </si>
  <si>
    <t>-546363392</t>
  </si>
  <si>
    <t>172</t>
  </si>
  <si>
    <t>IVC81.8930.S</t>
  </si>
  <si>
    <t>Prechod lisovací systém / čierna oceľ DN 80/88,9, IVAR</t>
  </si>
  <si>
    <t>-141667880</t>
  </si>
  <si>
    <t>173</t>
  </si>
  <si>
    <t>733167175.S123</t>
  </si>
  <si>
    <t>Montáž prechodu lisovaním DN 100/108</t>
  </si>
  <si>
    <t>-1867878192</t>
  </si>
  <si>
    <t>174</t>
  </si>
  <si>
    <t>IVC81.10840.S</t>
  </si>
  <si>
    <t>Prechod lisovací systém / čierna oceľ DN 100/108, IVAR</t>
  </si>
  <si>
    <t>-658408569</t>
  </si>
  <si>
    <t>274</t>
  </si>
  <si>
    <t>733167436.S1</t>
  </si>
  <si>
    <t>Montáž D 18 mm</t>
  </si>
  <si>
    <t>-531766712</t>
  </si>
  <si>
    <t>275</t>
  </si>
  <si>
    <t>324716.S</t>
  </si>
  <si>
    <t>Prechodka so závitom DN 18mm, IVAR</t>
  </si>
  <si>
    <t>1847000470</t>
  </si>
  <si>
    <t>190</t>
  </si>
  <si>
    <t>733190107.S</t>
  </si>
  <si>
    <t>Tlaková skúška potrubia z oceľových rúrok závitových</t>
  </si>
  <si>
    <t>-422701074</t>
  </si>
  <si>
    <t>191</t>
  </si>
  <si>
    <t>733191303.S1</t>
  </si>
  <si>
    <t>Tlaková skúška plastového potrubia</t>
  </si>
  <si>
    <t>1820187567</t>
  </si>
  <si>
    <t>391</t>
  </si>
  <si>
    <t>733890801.S</t>
  </si>
  <si>
    <t>Vnútrostav. premiestnenie vybúraných hmôt rozvodov potrubia vodorovne do 100 m z obj. výš. do 6 m</t>
  </si>
  <si>
    <t>-1023454172</t>
  </si>
  <si>
    <t>214</t>
  </si>
  <si>
    <t>733890803.S1</t>
  </si>
  <si>
    <t>Premiestnenie demontovaného potrubia do 24m</t>
  </si>
  <si>
    <t>-579592649</t>
  </si>
  <si>
    <t>345</t>
  </si>
  <si>
    <t>998733103.S</t>
  </si>
  <si>
    <t>Presun hmôt pre rozvody potrubia v objektoch výšky nad 6 do 24 m</t>
  </si>
  <si>
    <t>-879935508</t>
  </si>
  <si>
    <t>7324114010.S1</t>
  </si>
  <si>
    <t>Montáž teplotného snímača</t>
  </si>
  <si>
    <t>1827776552</t>
  </si>
  <si>
    <t>484730016380.S1</t>
  </si>
  <si>
    <t>Teplotný snímač Weishaupt NTC 5k, kábel 2,5m</t>
  </si>
  <si>
    <t>-1213280881</t>
  </si>
  <si>
    <t>10</t>
  </si>
  <si>
    <t>484730016380.S2</t>
  </si>
  <si>
    <t>Snímač vonkajšej teploty Weishaupt NTC 600</t>
  </si>
  <si>
    <t>-1767619047</t>
  </si>
  <si>
    <t>734</t>
  </si>
  <si>
    <t>Ústredné kúrenie - armatúry</t>
  </si>
  <si>
    <t>203</t>
  </si>
  <si>
    <t>734100811.S1</t>
  </si>
  <si>
    <t>Demontáž poistného ventilu UK prírubového DN 32</t>
  </si>
  <si>
    <t>1769778161</t>
  </si>
  <si>
    <t>208</t>
  </si>
  <si>
    <t>734100811.S12</t>
  </si>
  <si>
    <t>Demontáž medziprírubovej klapky ručnej DN 50</t>
  </si>
  <si>
    <t>-392544101</t>
  </si>
  <si>
    <t>209</t>
  </si>
  <si>
    <t>734100812.S1</t>
  </si>
  <si>
    <t>Demontáž medziprírubovej klapky ručnej DN 65</t>
  </si>
  <si>
    <t>2136433761</t>
  </si>
  <si>
    <t>210</t>
  </si>
  <si>
    <t>734100812.S12</t>
  </si>
  <si>
    <t>Demontáž medziprírubovej klapky ručnej DN 80</t>
  </si>
  <si>
    <t>754034304</t>
  </si>
  <si>
    <t>211</t>
  </si>
  <si>
    <t>734100812.S123</t>
  </si>
  <si>
    <t>Demontáž medziprírubovej klapky ručnej DN 100</t>
  </si>
  <si>
    <t>-427130996</t>
  </si>
  <si>
    <t>315</t>
  </si>
  <si>
    <t>7341008120.S1</t>
  </si>
  <si>
    <t>Demontáž armatúr prírubových nad 50 do DN 100</t>
  </si>
  <si>
    <t>231505757</t>
  </si>
  <si>
    <t>272</t>
  </si>
  <si>
    <t>734109113.S1</t>
  </si>
  <si>
    <t>Montáž armatúry prírubovej DN 40</t>
  </si>
  <si>
    <t>1428463476</t>
  </si>
  <si>
    <t>273</t>
  </si>
  <si>
    <t>598230000610.S1</t>
  </si>
  <si>
    <t>NRG Austroflex závitová príruba d90/3" na DN80</t>
  </si>
  <si>
    <t>1126842634</t>
  </si>
  <si>
    <t>330</t>
  </si>
  <si>
    <t>734109116.S1</t>
  </si>
  <si>
    <t>Prírubový spoj, medziprírubová armatúra DN80</t>
  </si>
  <si>
    <t>1331908174</t>
  </si>
  <si>
    <t>331</t>
  </si>
  <si>
    <t>734109117.S1</t>
  </si>
  <si>
    <t>Prírubový spoj, medziprírubová armatúra DN100</t>
  </si>
  <si>
    <t>794630659</t>
  </si>
  <si>
    <t>76</t>
  </si>
  <si>
    <t>734149111.S1</t>
  </si>
  <si>
    <t>Montáž ventilu redukčného DN 20</t>
  </si>
  <si>
    <t>-1455180847</t>
  </si>
  <si>
    <t>77</t>
  </si>
  <si>
    <t>551110017700.S1</t>
  </si>
  <si>
    <t>Redukčný ventil SV FIV 5350, DN 20, IVAR</t>
  </si>
  <si>
    <t>-247007955</t>
  </si>
  <si>
    <t>39</t>
  </si>
  <si>
    <t>734162015.S</t>
  </si>
  <si>
    <t>Montáž filtra prírubového DN 100</t>
  </si>
  <si>
    <t>-1494101897</t>
  </si>
  <si>
    <t>40</t>
  </si>
  <si>
    <t>422010001300.S1</t>
  </si>
  <si>
    <t>Magnetický filter prírubový DN 100 Weishaupt</t>
  </si>
  <si>
    <t>1067787234</t>
  </si>
  <si>
    <t>63</t>
  </si>
  <si>
    <t>7341620400.S1</t>
  </si>
  <si>
    <t>Montáž úpravne vody</t>
  </si>
  <si>
    <t>-472449656</t>
  </si>
  <si>
    <t>64</t>
  </si>
  <si>
    <t>4220100018000.S1</t>
  </si>
  <si>
    <t>Chemická úpravňa vody s príslušenstvom Eral 100, Reflex</t>
  </si>
  <si>
    <t>-2033174090</t>
  </si>
  <si>
    <t>225</t>
  </si>
  <si>
    <t>734192000.S1</t>
  </si>
  <si>
    <t>Montáž spätného ventila DN 20</t>
  </si>
  <si>
    <t>-588602435</t>
  </si>
  <si>
    <t>226</t>
  </si>
  <si>
    <t>551210012400.S1</t>
  </si>
  <si>
    <t>Ventil spätný DN 20</t>
  </si>
  <si>
    <t>902650946</t>
  </si>
  <si>
    <t>72</t>
  </si>
  <si>
    <t>734192025.S</t>
  </si>
  <si>
    <t>Montáž medziprírubovej uzatváracej klapky DN 80</t>
  </si>
  <si>
    <t>-408555742</t>
  </si>
  <si>
    <t>73</t>
  </si>
  <si>
    <t>422810002400.S1</t>
  </si>
  <si>
    <t>Medziprírubová klapka uzatváracia DN 80, IVAR</t>
  </si>
  <si>
    <t>-2089861201</t>
  </si>
  <si>
    <t>74</t>
  </si>
  <si>
    <t>734192030.S</t>
  </si>
  <si>
    <t>Montáž medziprírubovej uzatváracej klapky DN 100</t>
  </si>
  <si>
    <t>49184158</t>
  </si>
  <si>
    <t>75</t>
  </si>
  <si>
    <t>422810002500.S1</t>
  </si>
  <si>
    <t>Medziprírubová klapka uzatváracia DN 100, IVAR</t>
  </si>
  <si>
    <t>1516907771</t>
  </si>
  <si>
    <t>361</t>
  </si>
  <si>
    <t>734200811.S1</t>
  </si>
  <si>
    <t xml:space="preserve">Demontáž guľového ventila vypúštacieho G 1/2 </t>
  </si>
  <si>
    <t>-1778925340</t>
  </si>
  <si>
    <t>386</t>
  </si>
  <si>
    <t>734200822.S</t>
  </si>
  <si>
    <t>Demontáž armatúry závitovej s dvomi závitmi nad 1/2 do G 1,  -0,00110t</t>
  </si>
  <si>
    <t>-1454659233</t>
  </si>
  <si>
    <t>314</t>
  </si>
  <si>
    <t>734200822.S1</t>
  </si>
  <si>
    <t>Demontáž armatúry závitovej nad 1/2 do G 1</t>
  </si>
  <si>
    <t>1515377709</t>
  </si>
  <si>
    <t>362</t>
  </si>
  <si>
    <t>7342008222.S1</t>
  </si>
  <si>
    <t>Demontáž spätnej klapky DN25</t>
  </si>
  <si>
    <t>1177999061</t>
  </si>
  <si>
    <t>326</t>
  </si>
  <si>
    <t>734209114.S</t>
  </si>
  <si>
    <t>Montáž závitovej armatúry s 2 závitmi G 3/4</t>
  </si>
  <si>
    <t>588215369</t>
  </si>
  <si>
    <t>329</t>
  </si>
  <si>
    <t>197730086700.S</t>
  </si>
  <si>
    <t>Vykurovacie šróbenie rohové vyhotovenie, 1/2", PN 25, T = +130 °C, s plochým tesnením, mosadz</t>
  </si>
  <si>
    <t>-1845199935</t>
  </si>
  <si>
    <t>327</t>
  </si>
  <si>
    <t>197730041000.S</t>
  </si>
  <si>
    <t>Vsuvka, 3/4"x3/4", PN 10, T = +120 °C, mosadz, vhodná pre pitnú vodu</t>
  </si>
  <si>
    <t>399710670</t>
  </si>
  <si>
    <t>328</t>
  </si>
  <si>
    <t>197730041900.S</t>
  </si>
  <si>
    <t>Vsuvka redukovaná, 3/4"x1/2", PN 10, T = +120 °C, mosadz, vhodná pre pitnú vodu</t>
  </si>
  <si>
    <t>-1625456481</t>
  </si>
  <si>
    <t>103</t>
  </si>
  <si>
    <t>734213250.S1</t>
  </si>
  <si>
    <t>Montáž ventilu odvzdušňovacieho automatického G 1/2</t>
  </si>
  <si>
    <t>-765544004</t>
  </si>
  <si>
    <t>104</t>
  </si>
  <si>
    <t>551210009500</t>
  </si>
  <si>
    <t>Ventil odvzdušňovací automatický, 1/2", mosadz, VARIA CIM 788, IVAR</t>
  </si>
  <si>
    <t>-998064372</t>
  </si>
  <si>
    <t>175</t>
  </si>
  <si>
    <t>734223257.S1</t>
  </si>
  <si>
    <t>Montáž šróbenia DN 20</t>
  </si>
  <si>
    <t>-1517081953</t>
  </si>
  <si>
    <t>176</t>
  </si>
  <si>
    <t>197730081200.S1</t>
  </si>
  <si>
    <t>Šróbenie na pripojenie merača tepla DN 20</t>
  </si>
  <si>
    <t>-908716493</t>
  </si>
  <si>
    <t>78</t>
  </si>
  <si>
    <t>734224006.S1</t>
  </si>
  <si>
    <t>Montáž guľového ventilu G 1/2</t>
  </si>
  <si>
    <t>-1834267397</t>
  </si>
  <si>
    <t>79</t>
  </si>
  <si>
    <t>551110013700.S</t>
  </si>
  <si>
    <t>Guľový ventil vypúšťací DN 15, IVAR</t>
  </si>
  <si>
    <t>-1501933600</t>
  </si>
  <si>
    <t>80</t>
  </si>
  <si>
    <t>734224009.S1</t>
  </si>
  <si>
    <t>Montáž guľového ventilu G 3/4</t>
  </si>
  <si>
    <t>1760478901</t>
  </si>
  <si>
    <t>81</t>
  </si>
  <si>
    <t>551110007000.S</t>
  </si>
  <si>
    <t>Guľový ventil DN 20, IVAR</t>
  </si>
  <si>
    <t>1795284571</t>
  </si>
  <si>
    <t>82</t>
  </si>
  <si>
    <t>734224012.S1</t>
  </si>
  <si>
    <t>Montáž guľového ventilu G 1</t>
  </si>
  <si>
    <t>2090336707</t>
  </si>
  <si>
    <t>83</t>
  </si>
  <si>
    <t>551110004300.S</t>
  </si>
  <si>
    <t>Guľový ventil DN 25, IVAR</t>
  </si>
  <si>
    <t>348894410</t>
  </si>
  <si>
    <t>84</t>
  </si>
  <si>
    <t>734224015.S1</t>
  </si>
  <si>
    <t>Montáž guľového ventilu G 5/4</t>
  </si>
  <si>
    <t>1645797939</t>
  </si>
  <si>
    <t>88</t>
  </si>
  <si>
    <t>551110014000.S</t>
  </si>
  <si>
    <t>Guľový ventil DN 32, IVAR</t>
  </si>
  <si>
    <t>1925214602</t>
  </si>
  <si>
    <t>86</t>
  </si>
  <si>
    <t>734224018.S1</t>
  </si>
  <si>
    <t>Montáž guľového ventilu G 6/4</t>
  </si>
  <si>
    <t>522764207</t>
  </si>
  <si>
    <t>87</t>
  </si>
  <si>
    <t>551110014100.S</t>
  </si>
  <si>
    <t>Guľový ventil DN 40</t>
  </si>
  <si>
    <t>-1247759910</t>
  </si>
  <si>
    <t>289</t>
  </si>
  <si>
    <t>734252140.S1</t>
  </si>
  <si>
    <t>Montáž ventilu poistného G 6/4</t>
  </si>
  <si>
    <t>1030687260</t>
  </si>
  <si>
    <t>290</t>
  </si>
  <si>
    <t>270830</t>
  </si>
  <si>
    <t>Pojistný ventil UK 40x65, DN 40, otv. Tlak 4 bar, Flamco</t>
  </si>
  <si>
    <t>-720721002</t>
  </si>
  <si>
    <t>204</t>
  </si>
  <si>
    <t>734290813.S1</t>
  </si>
  <si>
    <t>Demontáž armatúry trojcestnej DN 32</t>
  </si>
  <si>
    <t>1913510890</t>
  </si>
  <si>
    <t>205</t>
  </si>
  <si>
    <t>734290814.S1</t>
  </si>
  <si>
    <t>Demontáž armatúry trojcestnej DN 40</t>
  </si>
  <si>
    <t>1183080873</t>
  </si>
  <si>
    <t>206</t>
  </si>
  <si>
    <t>734290815.S1</t>
  </si>
  <si>
    <t>Demontáž armatúry trojcestnej DN 50</t>
  </si>
  <si>
    <t>1196491087</t>
  </si>
  <si>
    <t>207</t>
  </si>
  <si>
    <t>734290816.S1</t>
  </si>
  <si>
    <t>Demontáž armatúry trojcestnej DN 65</t>
  </si>
  <si>
    <t>1373082212</t>
  </si>
  <si>
    <t>89</t>
  </si>
  <si>
    <t>734291330.S</t>
  </si>
  <si>
    <t>Montáž filtra závitového G 3/4</t>
  </si>
  <si>
    <t>-1562563555</t>
  </si>
  <si>
    <t>90</t>
  </si>
  <si>
    <t>422010002200.S</t>
  </si>
  <si>
    <t>Filter závitový DN 20</t>
  </si>
  <si>
    <t>1227139877</t>
  </si>
  <si>
    <t>202</t>
  </si>
  <si>
    <t>734410811.S1</t>
  </si>
  <si>
    <t xml:space="preserve">Demontáž teplomera </t>
  </si>
  <si>
    <t>-827865963</t>
  </si>
  <si>
    <t>101</t>
  </si>
  <si>
    <t>734412115.S1</t>
  </si>
  <si>
    <t>Montáž teplomeru s návarkom</t>
  </si>
  <si>
    <t>-1097133121</t>
  </si>
  <si>
    <t>102</t>
  </si>
  <si>
    <t>388320001300.S1</t>
  </si>
  <si>
    <t>Teplomer  s návarkom 0-120 °C, IVAR</t>
  </si>
  <si>
    <t>-1686778888</t>
  </si>
  <si>
    <t>65</t>
  </si>
  <si>
    <t>734412406.S1</t>
  </si>
  <si>
    <t>Montáž merača tepla DN 20</t>
  </si>
  <si>
    <t>-2079660922</t>
  </si>
  <si>
    <t>66</t>
  </si>
  <si>
    <t>389510008757.S1</t>
  </si>
  <si>
    <t>Kompaktný merač tepla DIEHL s wM-Bus/OMS T, Enbra, Sharky 775 DN20/2,5/130</t>
  </si>
  <si>
    <t>1389701490</t>
  </si>
  <si>
    <t>67</t>
  </si>
  <si>
    <t>7344124480.S1</t>
  </si>
  <si>
    <t>Montáž merača tepla DN 25</t>
  </si>
  <si>
    <t>-2050100011</t>
  </si>
  <si>
    <t>68</t>
  </si>
  <si>
    <t>3895100087840.S1</t>
  </si>
  <si>
    <t>Kompaktný merač tepla DIEHL s wM-Bus/OMS T, Enbra, Sharky 775 DN25/3,5/260</t>
  </si>
  <si>
    <t>2067259928</t>
  </si>
  <si>
    <t>69</t>
  </si>
  <si>
    <t>7344124500.S1</t>
  </si>
  <si>
    <t>Montáž merača tepla DN 32</t>
  </si>
  <si>
    <t>1250930014</t>
  </si>
  <si>
    <t>70</t>
  </si>
  <si>
    <t>3895100087870.S1</t>
  </si>
  <si>
    <t>Kompaktný merač tepla DIEHL s wM-Bus/OMS T, Enbra, Sharky 775 DN32/6/260</t>
  </si>
  <si>
    <t>-1191645667</t>
  </si>
  <si>
    <t>71</t>
  </si>
  <si>
    <t>389510008909.S</t>
  </si>
  <si>
    <t xml:space="preserve">Teplomerové puzdro </t>
  </si>
  <si>
    <t>401783578</t>
  </si>
  <si>
    <t>212</t>
  </si>
  <si>
    <t>734420821.S1</t>
  </si>
  <si>
    <t>Demontáž manometra</t>
  </si>
  <si>
    <t>1553377152</t>
  </si>
  <si>
    <t>99</t>
  </si>
  <si>
    <t>734424110.S1</t>
  </si>
  <si>
    <t>Montáž tlakomera s návarkom a spätnou klapkou</t>
  </si>
  <si>
    <t>-138437093</t>
  </si>
  <si>
    <t>100</t>
  </si>
  <si>
    <t>388430004100.S1</t>
  </si>
  <si>
    <t>Tlakomer s návarkom a spätnou klapkou 0-6 bar, IVAR</t>
  </si>
  <si>
    <t>-797442246</t>
  </si>
  <si>
    <t>392</t>
  </si>
  <si>
    <t>734890801.S</t>
  </si>
  <si>
    <t>Vnútrostaveniskové premiestnenie vybúraných hmôt armatúr do 6m</t>
  </si>
  <si>
    <t>-1869732600</t>
  </si>
  <si>
    <t>215</t>
  </si>
  <si>
    <t>734890803.S1</t>
  </si>
  <si>
    <t>Premiestnenie demontovaných armatúr do 24m</t>
  </si>
  <si>
    <t>-482913887</t>
  </si>
  <si>
    <t>347</t>
  </si>
  <si>
    <t>998734103.S</t>
  </si>
  <si>
    <t>Presun hmôt pre armatúry v objektoch výšky nad 6 do 24 m</t>
  </si>
  <si>
    <t>-7852744</t>
  </si>
  <si>
    <t>735</t>
  </si>
  <si>
    <t>Ústredné kúrenie - vykurovacie telesá</t>
  </si>
  <si>
    <t>194</t>
  </si>
  <si>
    <t>735191904.S1</t>
  </si>
  <si>
    <t xml:space="preserve">Prepláchnutie a vyčistenie vykurovacieho systému </t>
  </si>
  <si>
    <t>1442025094</t>
  </si>
  <si>
    <t>193</t>
  </si>
  <si>
    <t>735191910.S1</t>
  </si>
  <si>
    <t>Napustenie vykurovacieho systému</t>
  </si>
  <si>
    <t>1795766019</t>
  </si>
  <si>
    <t>33</t>
  </si>
  <si>
    <t>735311515.S1</t>
  </si>
  <si>
    <t>Montáž rozdeľovača pre dva okruhy</t>
  </si>
  <si>
    <t>442982994</t>
  </si>
  <si>
    <t>34</t>
  </si>
  <si>
    <t>484650035400.S1</t>
  </si>
  <si>
    <t>Rozdeľovač vykurovacích okruhov pre dva okruhy Weishaupt WHV 2-M-40</t>
  </si>
  <si>
    <t>-1287488177</t>
  </si>
  <si>
    <t>35</t>
  </si>
  <si>
    <t>484810010600.S1</t>
  </si>
  <si>
    <t>Stojky pre rozdeľovač Weishaupt</t>
  </si>
  <si>
    <t>-710587305</t>
  </si>
  <si>
    <t>293</t>
  </si>
  <si>
    <t>735494811.S1</t>
  </si>
  <si>
    <t xml:space="preserve">Vypúšťanie vody z vykurovacích sústav </t>
  </si>
  <si>
    <t>1534395587</t>
  </si>
  <si>
    <t>350</t>
  </si>
  <si>
    <t>998735102.S</t>
  </si>
  <si>
    <t>Presun hmôt pre vykurovacie telesá v objektoch výšky nad 6 do 12 m</t>
  </si>
  <si>
    <t>1517945099</t>
  </si>
  <si>
    <t>767</t>
  </si>
  <si>
    <t>Konštrukcie doplnkové kovové</t>
  </si>
  <si>
    <t>358</t>
  </si>
  <si>
    <t>286710008300.S1</t>
  </si>
  <si>
    <t>Profilový, kotviaci a spojovací materiál</t>
  </si>
  <si>
    <t>kg</t>
  </si>
  <si>
    <t>888943461</t>
  </si>
  <si>
    <t>233</t>
  </si>
  <si>
    <t>953941721</t>
  </si>
  <si>
    <t>Osadenie objímky alebo držiaka v murive betónovom</t>
  </si>
  <si>
    <t>-1221453363</t>
  </si>
  <si>
    <t>236</t>
  </si>
  <si>
    <t>286710007400.S</t>
  </si>
  <si>
    <t>Potrubná objímka pozinkovaná, rozsah upínania D 32-36 mm, DN potrubia 1", M8, EPDM izolant</t>
  </si>
  <si>
    <t>532631962</t>
  </si>
  <si>
    <t>255</t>
  </si>
  <si>
    <t>286710007200.S</t>
  </si>
  <si>
    <t>Potrubná objímka pozinkovaná, rozsah upínania D 20-24 mm, DN potrubia, 1/2", M8, EPDM izolant</t>
  </si>
  <si>
    <t>1577443957</t>
  </si>
  <si>
    <t>256</t>
  </si>
  <si>
    <t>286710007300.S</t>
  </si>
  <si>
    <t>Potrubná objímka pozinkovaná, rozsah upínania D 25-28 mm, DN potrubia 3/4", M8, EPDM izolant</t>
  </si>
  <si>
    <t>174513653</t>
  </si>
  <si>
    <t>257</t>
  </si>
  <si>
    <t>286710007500.S</t>
  </si>
  <si>
    <t>Potrubná objímka pozinkovaná, rozsah upínania D 48-53 mm, DN potrubia 5/4", M8, EPDM izolant</t>
  </si>
  <si>
    <t>252655199</t>
  </si>
  <si>
    <t>258</t>
  </si>
  <si>
    <t>286710007600.S</t>
  </si>
  <si>
    <t>Potrubná objímka pozinkovaná, rozsah upínania D 54-58 mm, 6/4", M8, EPDM izolant</t>
  </si>
  <si>
    <t>-30135123</t>
  </si>
  <si>
    <t>259</t>
  </si>
  <si>
    <t>286710007700.S</t>
  </si>
  <si>
    <t>Potrubná objímka pozinkovaná, rozsah upínania D 59-66 mm, DN potrubia 2", M8, EPDM izolant</t>
  </si>
  <si>
    <t>1956525371</t>
  </si>
  <si>
    <t>260</t>
  </si>
  <si>
    <t>286710007800.S1</t>
  </si>
  <si>
    <t>Potrubná objímka pozinkovaná, rozsah upínania D 67-73 mm, DN 65, M8/M10, EPDM izolant</t>
  </si>
  <si>
    <t>-146061037</t>
  </si>
  <si>
    <t>261</t>
  </si>
  <si>
    <t>286710008100.S</t>
  </si>
  <si>
    <t>Potrubná objímka pozinkovaná, rozsah upínania D 87-92 mm, DN potrubia 3", M8/M10, EPDM izolant</t>
  </si>
  <si>
    <t>917422606</t>
  </si>
  <si>
    <t>262</t>
  </si>
  <si>
    <t>286710008300.S</t>
  </si>
  <si>
    <t>Potrubná objímka pozinkovaná, rozsah upínania D 107-115 mm, DN potrubia 4", M8/M10, EPDM izolant</t>
  </si>
  <si>
    <t>1252138365</t>
  </si>
  <si>
    <t>237</t>
  </si>
  <si>
    <t>423410001100.S</t>
  </si>
  <si>
    <t>Tyč závesná pre stropné závesy dĺ. 400 mm, D 10 mm</t>
  </si>
  <si>
    <t>930135911</t>
  </si>
  <si>
    <t>769</t>
  </si>
  <si>
    <t>Montáže vzduchotechnických zariadení</t>
  </si>
  <si>
    <t>49</t>
  </si>
  <si>
    <t>769025213.S1</t>
  </si>
  <si>
    <t>Montáž spalinovej klapky so severopohonom DN 160</t>
  </si>
  <si>
    <t>420631349</t>
  </si>
  <si>
    <t>50</t>
  </si>
  <si>
    <t>429710086100.S1</t>
  </si>
  <si>
    <t>Spalinová klapka so severopohonom DN 160, Weishaupt</t>
  </si>
  <si>
    <t>-380184670</t>
  </si>
  <si>
    <t>51</t>
  </si>
  <si>
    <t>598220000500.S1</t>
  </si>
  <si>
    <t>Zberač spalín krátky 0,55m, PP, DN 250/160, Weishaupt</t>
  </si>
  <si>
    <t>1040748936</t>
  </si>
  <si>
    <t>52</t>
  </si>
  <si>
    <t>598220000800.S</t>
  </si>
  <si>
    <t>Zberač spalín dlhý, Weishaupt, 1,23m,PP, DN250/160</t>
  </si>
  <si>
    <t>1647593090</t>
  </si>
  <si>
    <t>53</t>
  </si>
  <si>
    <t>5982200006000.S1</t>
  </si>
  <si>
    <t>Sada potrubných spôn pre zberač spalín, Weishaupt</t>
  </si>
  <si>
    <t>2081382317</t>
  </si>
  <si>
    <t>11</t>
  </si>
  <si>
    <t>769042009.S1</t>
  </si>
  <si>
    <t>Montáž filtra vzduchu</t>
  </si>
  <si>
    <t>-476670740</t>
  </si>
  <si>
    <t>12</t>
  </si>
  <si>
    <t>4293300019000.S1</t>
  </si>
  <si>
    <t>Prívodný filter vzduchu pre WTC-GB 120-300</t>
  </si>
  <si>
    <t>1168002107</t>
  </si>
  <si>
    <t>349</t>
  </si>
  <si>
    <t>998769201.S</t>
  </si>
  <si>
    <t>Presun hmôt pre montáž vzduchotechnických zariadení v stavbe (objekte) výšky do 7 m</t>
  </si>
  <si>
    <t>%</t>
  </si>
  <si>
    <t>2111698254</t>
  </si>
  <si>
    <t>Práce a dodávky M</t>
  </si>
  <si>
    <t>22-M</t>
  </si>
  <si>
    <t>Montáže oznamovacích a zabezpečovacích zariadení</t>
  </si>
  <si>
    <t>369</t>
  </si>
  <si>
    <t>220040001.S11</t>
  </si>
  <si>
    <t>Káblové prepojenie kotlov, snímačov regulátorov, priestorových termostatov vrátane materiálu</t>
  </si>
  <si>
    <t>-698061545</t>
  </si>
  <si>
    <t>23-M</t>
  </si>
  <si>
    <t>Montáže potrubia</t>
  </si>
  <si>
    <t>294</t>
  </si>
  <si>
    <t>230012007.S1</t>
  </si>
  <si>
    <t>Montáž potrubia z oceľových rúr 18x1,2 mm</t>
  </si>
  <si>
    <t>1131284464</t>
  </si>
  <si>
    <t>295</t>
  </si>
  <si>
    <t>IVCT.18</t>
  </si>
  <si>
    <t>Potrubie IVAR.C-STEEL - uhlíková oceľ z vonku pozinkovaná - 18mm; 1,2mm - 6m, IVAR.IVCT</t>
  </si>
  <si>
    <t>-1933965960</t>
  </si>
  <si>
    <t>296</t>
  </si>
  <si>
    <t>230012008.S1</t>
  </si>
  <si>
    <t>Montáž potrubia z oceľových rúr 22x1,5mm</t>
  </si>
  <si>
    <t>1965264641</t>
  </si>
  <si>
    <t>297</t>
  </si>
  <si>
    <t>IVCT.22</t>
  </si>
  <si>
    <t>Potrubie IVAR.C-STEEL - uhlíková oceľ z vonku pozinkovaná - 22mm; 1,5mm - 6m, IVAR.IVCT</t>
  </si>
  <si>
    <t>-201321027</t>
  </si>
  <si>
    <t>298</t>
  </si>
  <si>
    <t>230012017.S1</t>
  </si>
  <si>
    <t>Montáž potrubia z oceľových rúr 28x1,5 mm</t>
  </si>
  <si>
    <t>-1501084394</t>
  </si>
  <si>
    <t>299</t>
  </si>
  <si>
    <t>IVCT.28</t>
  </si>
  <si>
    <t>Potrubie IVAR.C-STEEL - uhlíková oceľ z vonku pozinkovaná - 28mm; 1,5mm - 6m, IVAR.IVCT</t>
  </si>
  <si>
    <t>-1272791409</t>
  </si>
  <si>
    <t>300</t>
  </si>
  <si>
    <t>230012026.S1</t>
  </si>
  <si>
    <t>Montáž potrubia z oceľových rúr 35x1,5 mm</t>
  </si>
  <si>
    <t>357835114</t>
  </si>
  <si>
    <t>301</t>
  </si>
  <si>
    <t>IVCT.35</t>
  </si>
  <si>
    <t>Potrubie IVAR.C-STEEL - uhlíková oceľ z vonku pozinkovaná - 35mm; 1,5mm - 6m, IVAR.IVCT</t>
  </si>
  <si>
    <t>-836594052</t>
  </si>
  <si>
    <t>302</t>
  </si>
  <si>
    <t>230012029.S1</t>
  </si>
  <si>
    <t>Montáž potrubia z oceľových rúr 42x1,5 mm</t>
  </si>
  <si>
    <t>-1287014644</t>
  </si>
  <si>
    <t>303</t>
  </si>
  <si>
    <t>IVCT.42</t>
  </si>
  <si>
    <t>Potrubie IVAR.C-STEEL - uhlíková oceľ z vonku pozinkovaná - 42mm; 1,5mm - 6m, IVAR.IVCT</t>
  </si>
  <si>
    <t>583711770</t>
  </si>
  <si>
    <t>304</t>
  </si>
  <si>
    <t>230012037.S1</t>
  </si>
  <si>
    <t>Montáž potrubia z oceľových rúr 54x1,5 mm</t>
  </si>
  <si>
    <t>1258887805</t>
  </si>
  <si>
    <t>305</t>
  </si>
  <si>
    <t>IVCT.54</t>
  </si>
  <si>
    <t>Potrubie IVAR.C-STEEL - uhlíková oceľ z vonku pozinkovaná - 54mm; 1,5mm - 6m, IVAR.IVCT</t>
  </si>
  <si>
    <t>-1351614711</t>
  </si>
  <si>
    <t>306</t>
  </si>
  <si>
    <t>230012047.S1</t>
  </si>
  <si>
    <t>Montáž potrubia z oceľových rúr trieda 76,1x2 mm</t>
  </si>
  <si>
    <t>-660806716</t>
  </si>
  <si>
    <t>307</t>
  </si>
  <si>
    <t>IVCT.76</t>
  </si>
  <si>
    <t>Potrubie IVAR.C-STEEL - uhlíková oceľ z vonku pozinkovaná - 76,1mm; 2mm - 6m, IVAR.IVCT</t>
  </si>
  <si>
    <t>-404727201</t>
  </si>
  <si>
    <t>308</t>
  </si>
  <si>
    <t>230012057.S1</t>
  </si>
  <si>
    <t>Montáž potrubia z oceľových rúr 88,9x2 mm</t>
  </si>
  <si>
    <t>525438313</t>
  </si>
  <si>
    <t>309</t>
  </si>
  <si>
    <t>IVCT.89</t>
  </si>
  <si>
    <t>Potrubie IVAR.C-STEEL - uhlíková oceľ z vonku pozinkovaná - 88,9mm; 2mm - 6m, IVAR.IVCT</t>
  </si>
  <si>
    <t>1716084539</t>
  </si>
  <si>
    <t>310</t>
  </si>
  <si>
    <t>230012067.S1</t>
  </si>
  <si>
    <t>Montáž potrubia z oceľových rúr 108x2 mm</t>
  </si>
  <si>
    <t>-1485308789</t>
  </si>
  <si>
    <t>311</t>
  </si>
  <si>
    <t>IVCT.108</t>
  </si>
  <si>
    <t>Potrubie IVAR.C-STEEL - uhlíková oceľ z vonku pozinkovaná - 108mm; 2mm - 6m, IVAR.IVCT</t>
  </si>
  <si>
    <t>433591327</t>
  </si>
  <si>
    <t>181</t>
  </si>
  <si>
    <t>230031026.S1</t>
  </si>
  <si>
    <t>Montáž prírubových spojov DN 40</t>
  </si>
  <si>
    <t>spoj</t>
  </si>
  <si>
    <t>764151098</t>
  </si>
  <si>
    <t>182</t>
  </si>
  <si>
    <t>273110021200.S1</t>
  </si>
  <si>
    <t>Tesnenie DN 40 pre prírubové spoje</t>
  </si>
  <si>
    <t>-1592352206</t>
  </si>
  <si>
    <t>183</t>
  </si>
  <si>
    <t>230031028.S1</t>
  </si>
  <si>
    <t>Montáž prírubových spojov DN 65</t>
  </si>
  <si>
    <t>1447786403</t>
  </si>
  <si>
    <t>184</t>
  </si>
  <si>
    <t>273110021400.S1</t>
  </si>
  <si>
    <t>Tesnenie DN 65 pre prírubové spoje</t>
  </si>
  <si>
    <t>1077016651</t>
  </si>
  <si>
    <t>185</t>
  </si>
  <si>
    <t>230031029.S1</t>
  </si>
  <si>
    <t>Montáž prírubových spojov  DN 80</t>
  </si>
  <si>
    <t>-1759126041</t>
  </si>
  <si>
    <t>186</t>
  </si>
  <si>
    <t>273110021500.S1</t>
  </si>
  <si>
    <t>Tesnenie DN 80 pre prírubové spoje</t>
  </si>
  <si>
    <t>-1426546312</t>
  </si>
  <si>
    <t>187</t>
  </si>
  <si>
    <t>230031030.S1</t>
  </si>
  <si>
    <t>Montáž prírubových spojov DN 100</t>
  </si>
  <si>
    <t>1305690443</t>
  </si>
  <si>
    <t>188</t>
  </si>
  <si>
    <t>273110021600.S1</t>
  </si>
  <si>
    <t>Tesnenie DN 100 pre prírubové spoje</t>
  </si>
  <si>
    <t>-1824177223</t>
  </si>
  <si>
    <t>286</t>
  </si>
  <si>
    <t>230120045.S1</t>
  </si>
  <si>
    <t xml:space="preserve">Čistenie potrubia </t>
  </si>
  <si>
    <t>-248518731</t>
  </si>
  <si>
    <t>240</t>
  </si>
  <si>
    <t>230220452</t>
  </si>
  <si>
    <t>Montáž vodiča v PO a SO a zapojenie     4-6</t>
  </si>
  <si>
    <t>1976730340</t>
  </si>
  <si>
    <t>241</t>
  </si>
  <si>
    <t>341110011300</t>
  </si>
  <si>
    <t>Vodič medený CY 4 mm2</t>
  </si>
  <si>
    <t>-1470228138</t>
  </si>
  <si>
    <t>373</t>
  </si>
  <si>
    <t>230330679.S1</t>
  </si>
  <si>
    <t>Montáž oceľovej chráničky potrubia pre PED900/200</t>
  </si>
  <si>
    <t>-264588627</t>
  </si>
  <si>
    <t>95-M</t>
  </si>
  <si>
    <t>Revízie</t>
  </si>
  <si>
    <t>271</t>
  </si>
  <si>
    <t>950507322.S1</t>
  </si>
  <si>
    <t>Revízia komína</t>
  </si>
  <si>
    <t>1577914269</t>
  </si>
  <si>
    <t>HZS</t>
  </si>
  <si>
    <t>Hodinové zúčtovacie sadzby</t>
  </si>
  <si>
    <t>368</t>
  </si>
  <si>
    <t>HZS000114.S1</t>
  </si>
  <si>
    <t>Montáž komína Jeremieas , doprava vrátane kotviaceho a spotrebného materiálu</t>
  </si>
  <si>
    <t>hod</t>
  </si>
  <si>
    <t>1474383386</t>
  </si>
  <si>
    <t>359</t>
  </si>
  <si>
    <t>HZS000125.S</t>
  </si>
  <si>
    <t>Stavebno montážne práce mimoriadne odborné (Tr. 5) v rozsahu viac ako 8 hodín - UDP+revízie</t>
  </si>
  <si>
    <t>512</t>
  </si>
  <si>
    <t>352273133</t>
  </si>
  <si>
    <t>VRN</t>
  </si>
  <si>
    <t>Investičné náklady neobsiahnuté v cenách</t>
  </si>
  <si>
    <t>376</t>
  </si>
  <si>
    <t>000400013.S</t>
  </si>
  <si>
    <t>Projektové práce - náklady na dokumentáciu pre skutkové vyhotovenie (schéma kotolne)</t>
  </si>
  <si>
    <t>eur</t>
  </si>
  <si>
    <t>1024</t>
  </si>
  <si>
    <t>-2104111567</t>
  </si>
  <si>
    <t>375</t>
  </si>
  <si>
    <t>000400041.S</t>
  </si>
  <si>
    <t>Projektové práce - náklady na inžiniersko technickú pomoc bez rozlíšenia</t>
  </si>
  <si>
    <t>-1833071124</t>
  </si>
  <si>
    <t>363</t>
  </si>
  <si>
    <t>000700032.S</t>
  </si>
  <si>
    <t>Dopravné náklady - doprava zamestnancov dodávateľa náklady na dopravu v rámci stavby</t>
  </si>
  <si>
    <t>-544682253</t>
  </si>
  <si>
    <t>SO 02.150 - Kotolňa - plynoinštalácia</t>
  </si>
  <si>
    <t xml:space="preserve">    723 - Zdravotechnika - vnútorný plynovod</t>
  </si>
  <si>
    <t xml:space="preserve">    783 - Nátery</t>
  </si>
  <si>
    <t>1805497843</t>
  </si>
  <si>
    <t>723</t>
  </si>
  <si>
    <t>Zdravotechnika - vnútorný plynovod</t>
  </si>
  <si>
    <t>723150303.S1</t>
  </si>
  <si>
    <t>Potrubie z oceľových rúrok hladkých čiernych spájaných zvarov. akosť 11 353.0 DN 15</t>
  </si>
  <si>
    <t>213337063</t>
  </si>
  <si>
    <t>723150303.S12</t>
  </si>
  <si>
    <t>Potrubie z oceľových rúrok hladkých čiernych spájaných zvarov. akosť 11 353.0 DN 20</t>
  </si>
  <si>
    <t>-205056386</t>
  </si>
  <si>
    <t>723150303.S123</t>
  </si>
  <si>
    <t>Potrubie z oceľových rúrok hladkých čiernych spájaných zvarov. akosť 11 353.0 DN 25</t>
  </si>
  <si>
    <t>-157232821</t>
  </si>
  <si>
    <t>723150304.S1</t>
  </si>
  <si>
    <t>Potrubie z oceľových rúrok hladkých čiernych spájaných zvarov. akosť 11 353.0 D 32</t>
  </si>
  <si>
    <t>1336061612</t>
  </si>
  <si>
    <t>723150305.S1</t>
  </si>
  <si>
    <t>Potrubie z oceľových rúrok hladkých čiernych spájaných zvarov. akosť 11 353.0 DN 40</t>
  </si>
  <si>
    <t>-1214859080</t>
  </si>
  <si>
    <t>723150315.S1</t>
  </si>
  <si>
    <t>Potrubie z oceľových rúrok hladkých čiernych spájaných zvarov. akosť 11 353.0 DN 100</t>
  </si>
  <si>
    <t>-1056422179</t>
  </si>
  <si>
    <t>723150318.S1</t>
  </si>
  <si>
    <t>Potrubie z oceľových rúrok hladkých čiernych spájaných zvarov. akosť 11 353.0 DN 200</t>
  </si>
  <si>
    <t>-2032492511</t>
  </si>
  <si>
    <t>723150801.S1</t>
  </si>
  <si>
    <t>Demontáž potrubia do DN 32, vr. ukotvenia a konzol</t>
  </si>
  <si>
    <t>284538653</t>
  </si>
  <si>
    <t>723150804.S1</t>
  </si>
  <si>
    <t>Demontáž potrubia do DN 100, vr. ukotvenia a konzol</t>
  </si>
  <si>
    <t>1789750639</t>
  </si>
  <si>
    <t>723150806.S1</t>
  </si>
  <si>
    <t>Demontáž potrubia nad DN 100, vr. ukotvenia a konzol</t>
  </si>
  <si>
    <t>-1571656901</t>
  </si>
  <si>
    <t>723190907.S1</t>
  </si>
  <si>
    <t>Napustenie potrubia</t>
  </si>
  <si>
    <t>1346053243</t>
  </si>
  <si>
    <t>723219105.S</t>
  </si>
  <si>
    <t>Montáž Havarijneho ventilu DN 100 - BAP DN 100 NTC PN 16 SOLO R 230 V 50 Hz</t>
  </si>
  <si>
    <t>-1809288968</t>
  </si>
  <si>
    <t>551310001100.1</t>
  </si>
  <si>
    <t>Plynový havarijný ventil BAP DN 100-NT-C-PN16-SOLO-R-230V 50Hz</t>
  </si>
  <si>
    <t>446253458</t>
  </si>
  <si>
    <t>723221012.S1</t>
  </si>
  <si>
    <t>Montáž kolena DN15</t>
  </si>
  <si>
    <t>801404295</t>
  </si>
  <si>
    <t>34000.S</t>
  </si>
  <si>
    <t xml:space="preserve">Koleno oceľové navarovacie 90° DN 15 </t>
  </si>
  <si>
    <t>283892474</t>
  </si>
  <si>
    <t>17</t>
  </si>
  <si>
    <t>723221015.S1</t>
  </si>
  <si>
    <t>Montáž kolena DN 20</t>
  </si>
  <si>
    <t>-2057185633</t>
  </si>
  <si>
    <t>51283.S</t>
  </si>
  <si>
    <t>Koleno oceľové navarovacie 90° DN 20</t>
  </si>
  <si>
    <t>-1123760911</t>
  </si>
  <si>
    <t>723221018.S1</t>
  </si>
  <si>
    <t>Montáž kolena DN 25</t>
  </si>
  <si>
    <t>1725262003</t>
  </si>
  <si>
    <t>34002.S</t>
  </si>
  <si>
    <t>Koleno oceľové navarovacie 90° DN 25</t>
  </si>
  <si>
    <t>253390704</t>
  </si>
  <si>
    <t>723221018.S12</t>
  </si>
  <si>
    <t>Montáž kolena DN 32</t>
  </si>
  <si>
    <t>-1401151774</t>
  </si>
  <si>
    <t>34003.S</t>
  </si>
  <si>
    <t>Koleno oceľové navarovacie 90° DN 32</t>
  </si>
  <si>
    <t>-1376306490</t>
  </si>
  <si>
    <t>7232210180.S1</t>
  </si>
  <si>
    <t>Montáž kolena DN 40</t>
  </si>
  <si>
    <t>-915563980</t>
  </si>
  <si>
    <t>34188.S</t>
  </si>
  <si>
    <t>Koleno oceľové navarovacie 90° DN 40</t>
  </si>
  <si>
    <t>113594926</t>
  </si>
  <si>
    <t>72322101800.S1</t>
  </si>
  <si>
    <t>Montáž kolena DN 100</t>
  </si>
  <si>
    <t>-1574926772</t>
  </si>
  <si>
    <t>34446.S</t>
  </si>
  <si>
    <t>Koleno oéceľové navarovacie 90° DN100</t>
  </si>
  <si>
    <t>2054848231</t>
  </si>
  <si>
    <t>723221033.S1</t>
  </si>
  <si>
    <t>Montáž manometra s uzáverom a kond. slučkou</t>
  </si>
  <si>
    <t>2141697175</t>
  </si>
  <si>
    <t>MM63060MJ.S</t>
  </si>
  <si>
    <t>Manometer s uzáverom a kond. slučkou 0-6 kPa, DN 160, 1.6%</t>
  </si>
  <si>
    <t>-69470176</t>
  </si>
  <si>
    <t>723230010.S1</t>
  </si>
  <si>
    <t>Montáž - fitingy + tavrovky + návarky DN 15</t>
  </si>
  <si>
    <t>-1523634986</t>
  </si>
  <si>
    <t>286530242100.S1</t>
  </si>
  <si>
    <t>Fitingy + tvarovky + návarky DN 15</t>
  </si>
  <si>
    <t>-882143378</t>
  </si>
  <si>
    <t>723230012.S1</t>
  </si>
  <si>
    <t>Montáž fitingy + tvarovky + návarky DN 25</t>
  </si>
  <si>
    <t>1473495862</t>
  </si>
  <si>
    <t>286530242200.S1</t>
  </si>
  <si>
    <t>Fitingy + tvarovky + návarky DN 25</t>
  </si>
  <si>
    <t>-776681159</t>
  </si>
  <si>
    <t>7232300121.S1</t>
  </si>
  <si>
    <t>Montáž fitingy + tvarovky + návarky DN 40</t>
  </si>
  <si>
    <t>-1232071033</t>
  </si>
  <si>
    <t>286530242300.S1</t>
  </si>
  <si>
    <t>Fitingy + tvarovky + návarky DN 40</t>
  </si>
  <si>
    <t>208207397</t>
  </si>
  <si>
    <t>723231006.S1</t>
  </si>
  <si>
    <t>Montáž guľového uzáveru G 1/2</t>
  </si>
  <si>
    <t>-1375231793</t>
  </si>
  <si>
    <t>8111R10411</t>
  </si>
  <si>
    <t>Guľový uzáver plyn s hadicovým nástavcom DN 15</t>
  </si>
  <si>
    <t>477064643</t>
  </si>
  <si>
    <t>551340005900.S1</t>
  </si>
  <si>
    <t>Guľový uzáver na plyn 1/2"</t>
  </si>
  <si>
    <t>-1776035168</t>
  </si>
  <si>
    <t>723231012.S1</t>
  </si>
  <si>
    <t>Montáž guľového uzáveru G 1</t>
  </si>
  <si>
    <t>1801915852</t>
  </si>
  <si>
    <t>551340006100.S1</t>
  </si>
  <si>
    <t>Guľový uzáver na plyn 1", Weishaupt</t>
  </si>
  <si>
    <t>-354914281</t>
  </si>
  <si>
    <t>723231018.S1</t>
  </si>
  <si>
    <t>Montáž guľového uzáveru G 6/4</t>
  </si>
  <si>
    <t>-166738496</t>
  </si>
  <si>
    <t>551340006300.S1</t>
  </si>
  <si>
    <t>Guľový uzáver na plyn 6/4"</t>
  </si>
  <si>
    <t>-1146719689</t>
  </si>
  <si>
    <t>723290821.S</t>
  </si>
  <si>
    <t>Vnútrostaveniskové premiestnenie vybúraných hmôt vnútorný plynovod vodorovne do 100 m z budov vys. do 6 m</t>
  </si>
  <si>
    <t>833627936</t>
  </si>
  <si>
    <t>998723102.S</t>
  </si>
  <si>
    <t>Presun hmôt pre vnútorný plynovod v objektoch výšky nad 6 do 12 m</t>
  </si>
  <si>
    <t>-1632535740</t>
  </si>
  <si>
    <t>733193939.S1</t>
  </si>
  <si>
    <t>Zaslepenie potrubia dilenkom DN 200 + materiál</t>
  </si>
  <si>
    <t>-1530917201</t>
  </si>
  <si>
    <t>733124122.S</t>
  </si>
  <si>
    <t>Zhotovenie rúrkového prechodu - napojenie nového potrubia DN 32</t>
  </si>
  <si>
    <t>149601224</t>
  </si>
  <si>
    <t>733124126.S1</t>
  </si>
  <si>
    <t>Zhotovenie rúrkového prechodu z rúrok hladkých - napojenie nového potrubia DN 100</t>
  </si>
  <si>
    <t>-1502059330</t>
  </si>
  <si>
    <t>-952022556</t>
  </si>
  <si>
    <t>Prírubový spoj, medziprírubová armatúra DN 100</t>
  </si>
  <si>
    <t>1301086657</t>
  </si>
  <si>
    <t>734100812.S</t>
  </si>
  <si>
    <t>Demontáž armatúry prírubovej s dvomi prírubami nad 50 do DN 100,  -0,03900t</t>
  </si>
  <si>
    <t>1024858029</t>
  </si>
  <si>
    <t>734200821.S</t>
  </si>
  <si>
    <t>Demontáž armatúry závitovej s dvomi závitmi do G 1/2 -0,00045t</t>
  </si>
  <si>
    <t>-1403634286</t>
  </si>
  <si>
    <t>734200823.S</t>
  </si>
  <si>
    <t>Demontáž armatúry závitovej s dvomi závitmi nad 1 do G 6/4,  -0,00200t</t>
  </si>
  <si>
    <t>1500596413</t>
  </si>
  <si>
    <t>734221413.S1</t>
  </si>
  <si>
    <t>Napojenie havarijného ventilu na exist. potrubie DN 15</t>
  </si>
  <si>
    <t>-1204966562</t>
  </si>
  <si>
    <t>734420821.S</t>
  </si>
  <si>
    <t>Demontáž tlakomera s kondenzačnou slučkou,  -0,00502t</t>
  </si>
  <si>
    <t>-308465462</t>
  </si>
  <si>
    <t>988775133</t>
  </si>
  <si>
    <t>-2027932315</t>
  </si>
  <si>
    <t>-1443558597</t>
  </si>
  <si>
    <t>-401749733</t>
  </si>
  <si>
    <t>286710007000.S</t>
  </si>
  <si>
    <t>Potrubná objímka pozinkovaná, rozsah upínania D 11-15 mm, DN potrubia 1/4", M8, EPDM izolant</t>
  </si>
  <si>
    <t>1880863334</t>
  </si>
  <si>
    <t>Potrubná objímka pozinkovaná, rozsah upínania D 40-53 mm, DN potrubia 1 1/2", M8, EPDM izolant</t>
  </si>
  <si>
    <t>2124737773</t>
  </si>
  <si>
    <t>286710008200.S</t>
  </si>
  <si>
    <t>Potrubná objímka pozinkovaná, rozsah upínania D 99-105 mm, DN potrubia 3 1/2", M8/M10, EPDM izolant</t>
  </si>
  <si>
    <t>-1365427189</t>
  </si>
  <si>
    <t>286710009000.S</t>
  </si>
  <si>
    <t>Potrubná objímka pozinkovaná, rozsah upínania D 192-204 mm, M8/M10, EPDM izolant</t>
  </si>
  <si>
    <t>-371332648</t>
  </si>
  <si>
    <t>-548857607</t>
  </si>
  <si>
    <t>783</t>
  </si>
  <si>
    <t>Nátery</t>
  </si>
  <si>
    <t>783415150.S1</t>
  </si>
  <si>
    <t>Nátery potrubia a pomocných konštrukcií 1x zákl, 2x vrch</t>
  </si>
  <si>
    <t>súbor</t>
  </si>
  <si>
    <t>-1506908227</t>
  </si>
  <si>
    <t>85</t>
  </si>
  <si>
    <t>783422321.S11</t>
  </si>
  <si>
    <t>Očistenie a oprava náteru plynového potrubia</t>
  </si>
  <si>
    <t>sub</t>
  </si>
  <si>
    <t>-1295552975</t>
  </si>
  <si>
    <t>2136657345</t>
  </si>
  <si>
    <t>230170002.S</t>
  </si>
  <si>
    <t>Príprava pre skúšku tesnosti DN 50 - 80</t>
  </si>
  <si>
    <t>úsek</t>
  </si>
  <si>
    <t>-2090697182</t>
  </si>
  <si>
    <t>230170014.S</t>
  </si>
  <si>
    <t>Skúška tesnosti potrubia podľa STN 13 0020 DN 150 - 200</t>
  </si>
  <si>
    <t>-1603595856</t>
  </si>
  <si>
    <t>230203213.S1</t>
  </si>
  <si>
    <t>Montáž T kusu do DN 100</t>
  </si>
  <si>
    <t>152494837</t>
  </si>
  <si>
    <t>286530074600.S1</t>
  </si>
  <si>
    <t xml:space="preserve"> T-kus </t>
  </si>
  <si>
    <t>-424206040</t>
  </si>
  <si>
    <t>230204001.S1</t>
  </si>
  <si>
    <t>Montáž redukcie DN15/20</t>
  </si>
  <si>
    <t>1791161928</t>
  </si>
  <si>
    <t>286530094000.S1</t>
  </si>
  <si>
    <t>Redukcia navarovacia DN15/20</t>
  </si>
  <si>
    <t>1931030444</t>
  </si>
  <si>
    <t>230204001.S12</t>
  </si>
  <si>
    <t>Montáž redukcie DN25/20</t>
  </si>
  <si>
    <t>1773324695</t>
  </si>
  <si>
    <t>286530094000.S12</t>
  </si>
  <si>
    <t>Redukcia navarovacia DN25/20</t>
  </si>
  <si>
    <t>347741303</t>
  </si>
  <si>
    <t>230204003.S1</t>
  </si>
  <si>
    <t>Montáž redukcie DN32/25</t>
  </si>
  <si>
    <t>-50851377</t>
  </si>
  <si>
    <t>286530094200.S1</t>
  </si>
  <si>
    <t>Redukcia navarovacia DN32/25</t>
  </si>
  <si>
    <t>-1002873378</t>
  </si>
  <si>
    <t>230204005.S1</t>
  </si>
  <si>
    <t>Montáž redukcie DN40/25</t>
  </si>
  <si>
    <t>-1117386275</t>
  </si>
  <si>
    <t>286530094400.S1</t>
  </si>
  <si>
    <t>Redukcia navarovacia DN40/25</t>
  </si>
  <si>
    <t>-234964773</t>
  </si>
  <si>
    <t>230230201.S1</t>
  </si>
  <si>
    <t xml:space="preserve">Príprava na odplynenie potrubia dusíkom </t>
  </si>
  <si>
    <t>-772147726</t>
  </si>
  <si>
    <t>230230213.S1</t>
  </si>
  <si>
    <t>Odplynenie potrubia dusíkom  DN 100</t>
  </si>
  <si>
    <t>-520472062</t>
  </si>
  <si>
    <t>230230216.S1</t>
  </si>
  <si>
    <t>Odplynenie potrubia dusíkom  do DN 250</t>
  </si>
  <si>
    <t>482327053</t>
  </si>
  <si>
    <t>-727346683</t>
  </si>
  <si>
    <t>000400013.S1</t>
  </si>
  <si>
    <t>Projektové práce - projekt skutkového vyhotovenia stavby</t>
  </si>
  <si>
    <t>1404751978</t>
  </si>
  <si>
    <t>SO-02.130 - Vyregulovanie - vykurovanie</t>
  </si>
  <si>
    <t>350174233</t>
  </si>
  <si>
    <t>1787565515</t>
  </si>
  <si>
    <t>1360013683</t>
  </si>
  <si>
    <t>713411111.S</t>
  </si>
  <si>
    <t>Montáž izolácie tepelnej potrubia a ohybov pásmi jednovrstvová</t>
  </si>
  <si>
    <t>1237669456</t>
  </si>
  <si>
    <t>283310005800</t>
  </si>
  <si>
    <t>Izolačná PE trubica TUBOLIT DG 48x25 mm (d potrubia x hr. izolácie), rozrezaná, AZ FLEX</t>
  </si>
  <si>
    <t>502246997</t>
  </si>
  <si>
    <t>283310006500.S</t>
  </si>
  <si>
    <t>Izolačná PE trubica dxhr. 42x30 mm, rozrezaná, na izolovanie rozvodov vody, kúrenia, zdravotechniky</t>
  </si>
  <si>
    <t>-750284377</t>
  </si>
  <si>
    <t>283310006600.S</t>
  </si>
  <si>
    <t>Izolačná PE trubica dxhr. 48x30 mm, rozrezaná, na izolovanie rozvodov vody, kúrenia, zdravotechniky</t>
  </si>
  <si>
    <t>395962279</t>
  </si>
  <si>
    <t>283310006800.S</t>
  </si>
  <si>
    <t>Izolačná PE trubica dxhr. 60x30 mm, rozrezaná, na izolovanie rozvodov vody, kúrenia, zdravotechniky</t>
  </si>
  <si>
    <t>-291537780</t>
  </si>
  <si>
    <t>283310006900.S</t>
  </si>
  <si>
    <t>Izolačná PE trubica dxhr. 76x30 mm, rozrezaná, na izolovanie rozvodov vody, kúrenia, zdravotechniky</t>
  </si>
  <si>
    <t>-923921591</t>
  </si>
  <si>
    <t>1523469765</t>
  </si>
  <si>
    <t>41</t>
  </si>
  <si>
    <t>-1303864165</t>
  </si>
  <si>
    <t>733110810.S</t>
  </si>
  <si>
    <t>Demontáž potrubia z oceľových rúrok závitových nad 50 do DN 80,  -0,00858t</t>
  </si>
  <si>
    <t>-1998086132</t>
  </si>
  <si>
    <t>733190107.S1</t>
  </si>
  <si>
    <t>Tlaková skúška potrubia z oceľových rúrok</t>
  </si>
  <si>
    <t>380276385</t>
  </si>
  <si>
    <t>-1809593645</t>
  </si>
  <si>
    <t>734200821.S1</t>
  </si>
  <si>
    <t>Demontáž armatúry závitovej s dvomi závitmi 1/2" - radiatorových ventilov</t>
  </si>
  <si>
    <t>-1487528319</t>
  </si>
  <si>
    <t>734209115.S</t>
  </si>
  <si>
    <t>Montáž závitovej armatúry - redukcie, vsuvky, fitingy, tesnenia</t>
  </si>
  <si>
    <t>98196392</t>
  </si>
  <si>
    <t>197730086200111</t>
  </si>
  <si>
    <t>Redukcie, vsuvky, fitingy, tesnenia</t>
  </si>
  <si>
    <t>-648046695</t>
  </si>
  <si>
    <t>734223110.S1</t>
  </si>
  <si>
    <t>Montáž ventilu termostatického DN 10</t>
  </si>
  <si>
    <t>2050047956</t>
  </si>
  <si>
    <t>1182163.S</t>
  </si>
  <si>
    <t>Termostatický ventil s prednastavením a s automatickým hydraulickým vyvažovaním "AQ", DN10, priamy, OVENTROP</t>
  </si>
  <si>
    <t>1634929209</t>
  </si>
  <si>
    <t>734223230.S1</t>
  </si>
  <si>
    <t xml:space="preserve">Montáž termostatickej hlavice </t>
  </si>
  <si>
    <t>-1866716828</t>
  </si>
  <si>
    <t>1011410.S</t>
  </si>
  <si>
    <t>Termostatická hlavica UNI LHB, OVENTROP</t>
  </si>
  <si>
    <t>1516105805</t>
  </si>
  <si>
    <t>Montáž radiatorového spiatočkového šróbenia</t>
  </si>
  <si>
    <t>-519288955</t>
  </si>
  <si>
    <t>1091161.S</t>
  </si>
  <si>
    <t>šróbenie pre vykurovac. telesá "Combi 2" DN10, priame, OVENTROP</t>
  </si>
  <si>
    <t>-1110171834</t>
  </si>
  <si>
    <t>1091152.S</t>
  </si>
  <si>
    <t>šróbenie pre vykurovac. telesá  "Combi 2" DN15, priame, OVENTROP</t>
  </si>
  <si>
    <t>757553263</t>
  </si>
  <si>
    <t>-264960494</t>
  </si>
  <si>
    <t>42</t>
  </si>
  <si>
    <t>518795371</t>
  </si>
  <si>
    <t>735000911.S1</t>
  </si>
  <si>
    <t>Vyregulovanie vykurovacieho systému s ručným ovládaním</t>
  </si>
  <si>
    <t>-894823755</t>
  </si>
  <si>
    <t>735000912.S1</t>
  </si>
  <si>
    <t>Vyregulovanie vykurovacieho systému s termostatickým ovládaním</t>
  </si>
  <si>
    <t>-1479284579</t>
  </si>
  <si>
    <t>735191904.S12</t>
  </si>
  <si>
    <t>Prepláchnutie vykurovacieho systému (dvojnásobné)</t>
  </si>
  <si>
    <t>-1524458296</t>
  </si>
  <si>
    <t>7351919040.S1</t>
  </si>
  <si>
    <t>Čistenie potrubia</t>
  </si>
  <si>
    <t>-1425872049</t>
  </si>
  <si>
    <t>735191910.S</t>
  </si>
  <si>
    <t>Napustenie vody do vykurovacieho systému, upravená voda</t>
  </si>
  <si>
    <t>-824733991</t>
  </si>
  <si>
    <t>Vypustenie vykurovacieho systému</t>
  </si>
  <si>
    <t>-1011033408</t>
  </si>
  <si>
    <t>-497829816</t>
  </si>
  <si>
    <t>Stavebno montážne práce mimoriadne odborné (Tr. 5) v rozsahu viac ako 8 hodín -UDP</t>
  </si>
  <si>
    <t>1174729856</t>
  </si>
  <si>
    <t>-182097828</t>
  </si>
  <si>
    <t>001100001.S1</t>
  </si>
  <si>
    <t>Náradie na nastavenie termostatických ventilov + práca</t>
  </si>
  <si>
    <t>1136774410</t>
  </si>
  <si>
    <t>001500001.S</t>
  </si>
  <si>
    <t>Ostatné náklady stavby - náklady vzniknuté z titulu tzv. „vyššia moc“ - opravy nepredvídateľných porúch vykurovacieho systému + materiál</t>
  </si>
  <si>
    <t>1909033281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</si>
</sst>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1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1" fillId="0" borderId="22" xfId="0" applyFont="1" applyBorder="1" applyAlignment="1">
      <alignment horizontal="center" vertical="center"/>
    </xf>
    <xf numFmtId="49" fontId="21" fillId="0" borderId="22" xfId="0" applyNumberFormat="1" applyFont="1" applyBorder="1" applyAlignment="1">
      <alignment horizontal="left" vertical="center" wrapText="1"/>
    </xf>
    <xf numFmtId="0" fontId="21" fillId="0" borderId="22" xfId="0" applyFont="1" applyBorder="1" applyAlignment="1">
      <alignment horizontal="left" vertical="center" wrapText="1"/>
    </xf>
    <xf numFmtId="0" fontId="21" fillId="0" borderId="22" xfId="0" applyFont="1" applyBorder="1" applyAlignment="1">
      <alignment horizontal="center" vertical="center" wrapText="1"/>
    </xf>
    <xf numFmtId="167" fontId="21" fillId="0" borderId="22" xfId="0" applyNumberFormat="1" applyFont="1" applyBorder="1" applyAlignment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22" xfId="0" applyFont="1" applyBorder="1" applyAlignment="1">
      <alignment horizontal="center" vertical="center"/>
    </xf>
    <xf numFmtId="49" fontId="33" fillId="0" borderId="22" xfId="0" applyNumberFormat="1" applyFont="1" applyBorder="1" applyAlignment="1">
      <alignment horizontal="left" vertical="center" wrapText="1"/>
    </xf>
    <xf numFmtId="0" fontId="33" fillId="0" borderId="22" xfId="0" applyFont="1" applyBorder="1" applyAlignment="1">
      <alignment horizontal="left" vertical="center" wrapText="1"/>
    </xf>
    <xf numFmtId="0" fontId="33" fillId="0" borderId="22" xfId="0" applyFont="1" applyBorder="1" applyAlignment="1">
      <alignment horizontal="center" vertical="center" wrapText="1"/>
    </xf>
    <xf numFmtId="167" fontId="33" fillId="0" borderId="22" xfId="0" applyNumberFormat="1" applyFont="1" applyBorder="1" applyAlignment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>
      <alignment vertical="center"/>
    </xf>
    <xf numFmtId="0" fontId="34" fillId="0" borderId="22" xfId="0" applyFont="1" applyBorder="1" applyAlignment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Alignment="1">
      <alignment horizontal="center"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right" vertical="center"/>
    </xf>
    <xf numFmtId="0" fontId="21" fillId="4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9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ht="36.950000000000003" customHeight="1">
      <c r="AR2" s="170"/>
      <c r="AS2" s="170"/>
      <c r="AT2" s="170"/>
      <c r="AU2" s="170"/>
      <c r="AV2" s="170"/>
      <c r="AW2" s="170"/>
      <c r="AX2" s="170"/>
      <c r="AY2" s="170"/>
      <c r="AZ2" s="170"/>
      <c r="BA2" s="170"/>
      <c r="BB2" s="170"/>
      <c r="BC2" s="170"/>
      <c r="BD2" s="170"/>
      <c r="BE2" s="170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5" customHeight="1">
      <c r="B4" s="16"/>
      <c r="D4" s="17" t="s">
        <v>8</v>
      </c>
      <c r="AR4" s="16"/>
      <c r="AS4" s="18" t="s">
        <v>9</v>
      </c>
      <c r="BE4" s="19" t="s">
        <v>10</v>
      </c>
      <c r="BS4" s="13" t="s">
        <v>11</v>
      </c>
    </row>
    <row r="5" spans="1:74" ht="12" customHeight="1">
      <c r="B5" s="16"/>
      <c r="D5" s="20" t="s">
        <v>12</v>
      </c>
      <c r="K5" s="169" t="s">
        <v>13</v>
      </c>
      <c r="L5" s="170"/>
      <c r="M5" s="170"/>
      <c r="N5" s="170"/>
      <c r="O5" s="170"/>
      <c r="P5" s="170"/>
      <c r="Q5" s="170"/>
      <c r="R5" s="170"/>
      <c r="S5" s="170"/>
      <c r="T5" s="170"/>
      <c r="U5" s="170"/>
      <c r="V5" s="170"/>
      <c r="W5" s="170"/>
      <c r="X5" s="170"/>
      <c r="Y5" s="170"/>
      <c r="Z5" s="170"/>
      <c r="AA5" s="170"/>
      <c r="AB5" s="170"/>
      <c r="AC5" s="170"/>
      <c r="AD5" s="170"/>
      <c r="AE5" s="170"/>
      <c r="AF5" s="170"/>
      <c r="AG5" s="170"/>
      <c r="AH5" s="170"/>
      <c r="AI5" s="170"/>
      <c r="AJ5" s="170"/>
      <c r="AR5" s="16"/>
      <c r="BE5" s="166" t="s">
        <v>14</v>
      </c>
      <c r="BS5" s="13" t="s">
        <v>6</v>
      </c>
    </row>
    <row r="6" spans="1:74" ht="36.950000000000003" customHeight="1">
      <c r="B6" s="16"/>
      <c r="D6" s="22" t="s">
        <v>15</v>
      </c>
      <c r="K6" s="171" t="s">
        <v>16</v>
      </c>
      <c r="L6" s="170"/>
      <c r="M6" s="170"/>
      <c r="N6" s="170"/>
      <c r="O6" s="170"/>
      <c r="P6" s="170"/>
      <c r="Q6" s="170"/>
      <c r="R6" s="170"/>
      <c r="S6" s="170"/>
      <c r="T6" s="170"/>
      <c r="U6" s="170"/>
      <c r="V6" s="170"/>
      <c r="W6" s="170"/>
      <c r="X6" s="170"/>
      <c r="Y6" s="170"/>
      <c r="Z6" s="170"/>
      <c r="AA6" s="170"/>
      <c r="AB6" s="170"/>
      <c r="AC6" s="170"/>
      <c r="AD6" s="170"/>
      <c r="AE6" s="170"/>
      <c r="AF6" s="170"/>
      <c r="AG6" s="170"/>
      <c r="AH6" s="170"/>
      <c r="AI6" s="170"/>
      <c r="AJ6" s="170"/>
      <c r="AR6" s="16"/>
      <c r="BE6" s="167"/>
      <c r="BS6" s="13" t="s">
        <v>6</v>
      </c>
    </row>
    <row r="7" spans="1:74" ht="12" customHeight="1">
      <c r="B7" s="16"/>
      <c r="D7" s="23" t="s">
        <v>17</v>
      </c>
      <c r="K7" s="21" t="s">
        <v>1</v>
      </c>
      <c r="AK7" s="23" t="s">
        <v>18</v>
      </c>
      <c r="AN7" s="21" t="s">
        <v>1</v>
      </c>
      <c r="AR7" s="16"/>
      <c r="BE7" s="167"/>
      <c r="BS7" s="13" t="s">
        <v>6</v>
      </c>
    </row>
    <row r="8" spans="1:74" ht="12" customHeight="1">
      <c r="B8" s="16"/>
      <c r="D8" s="23" t="s">
        <v>19</v>
      </c>
      <c r="K8" s="21" t="s">
        <v>20</v>
      </c>
      <c r="AK8" s="23" t="s">
        <v>21</v>
      </c>
      <c r="AN8" s="24" t="s">
        <v>22</v>
      </c>
      <c r="AR8" s="16"/>
      <c r="BE8" s="167"/>
      <c r="BS8" s="13" t="s">
        <v>6</v>
      </c>
    </row>
    <row r="9" spans="1:74" ht="14.45" customHeight="1">
      <c r="B9" s="16"/>
      <c r="AR9" s="16"/>
      <c r="BE9" s="167"/>
      <c r="BS9" s="13" t="s">
        <v>6</v>
      </c>
    </row>
    <row r="10" spans="1:74" ht="12" customHeight="1">
      <c r="B10" s="16"/>
      <c r="D10" s="23" t="s">
        <v>23</v>
      </c>
      <c r="AK10" s="23" t="s">
        <v>24</v>
      </c>
      <c r="AN10" s="21" t="s">
        <v>1</v>
      </c>
      <c r="AR10" s="16"/>
      <c r="BE10" s="167"/>
      <c r="BS10" s="13" t="s">
        <v>6</v>
      </c>
    </row>
    <row r="11" spans="1:74" ht="18.399999999999999" customHeight="1">
      <c r="B11" s="16"/>
      <c r="E11" s="21" t="s">
        <v>25</v>
      </c>
      <c r="AK11" s="23" t="s">
        <v>26</v>
      </c>
      <c r="AN11" s="21" t="s">
        <v>1</v>
      </c>
      <c r="AR11" s="16"/>
      <c r="BE11" s="167"/>
      <c r="BS11" s="13" t="s">
        <v>6</v>
      </c>
    </row>
    <row r="12" spans="1:74" ht="6.95" customHeight="1">
      <c r="B12" s="16"/>
      <c r="AR12" s="16"/>
      <c r="BE12" s="167"/>
      <c r="BS12" s="13" t="s">
        <v>6</v>
      </c>
    </row>
    <row r="13" spans="1:74" ht="12" customHeight="1">
      <c r="B13" s="16"/>
      <c r="D13" s="23" t="s">
        <v>27</v>
      </c>
      <c r="AK13" s="23" t="s">
        <v>24</v>
      </c>
      <c r="AN13" s="25" t="s">
        <v>28</v>
      </c>
      <c r="AR13" s="16"/>
      <c r="BE13" s="167"/>
      <c r="BS13" s="13" t="s">
        <v>6</v>
      </c>
    </row>
    <row r="14" spans="1:74" ht="12.75">
      <c r="B14" s="16"/>
      <c r="E14" s="172" t="s">
        <v>28</v>
      </c>
      <c r="F14" s="173"/>
      <c r="G14" s="173"/>
      <c r="H14" s="173"/>
      <c r="I14" s="173"/>
      <c r="J14" s="173"/>
      <c r="K14" s="173"/>
      <c r="L14" s="173"/>
      <c r="M14" s="173"/>
      <c r="N14" s="173"/>
      <c r="O14" s="173"/>
      <c r="P14" s="173"/>
      <c r="Q14" s="173"/>
      <c r="R14" s="173"/>
      <c r="S14" s="173"/>
      <c r="T14" s="173"/>
      <c r="U14" s="173"/>
      <c r="V14" s="173"/>
      <c r="W14" s="173"/>
      <c r="X14" s="173"/>
      <c r="Y14" s="173"/>
      <c r="Z14" s="173"/>
      <c r="AA14" s="173"/>
      <c r="AB14" s="173"/>
      <c r="AC14" s="173"/>
      <c r="AD14" s="173"/>
      <c r="AE14" s="173"/>
      <c r="AF14" s="173"/>
      <c r="AG14" s="173"/>
      <c r="AH14" s="173"/>
      <c r="AI14" s="173"/>
      <c r="AJ14" s="173"/>
      <c r="AK14" s="23" t="s">
        <v>26</v>
      </c>
      <c r="AN14" s="25" t="s">
        <v>28</v>
      </c>
      <c r="AR14" s="16"/>
      <c r="BE14" s="167"/>
      <c r="BS14" s="13" t="s">
        <v>6</v>
      </c>
    </row>
    <row r="15" spans="1:74" ht="6.95" customHeight="1">
      <c r="B15" s="16"/>
      <c r="AR15" s="16"/>
      <c r="BE15" s="167"/>
      <c r="BS15" s="13" t="s">
        <v>4</v>
      </c>
    </row>
    <row r="16" spans="1:74" ht="12" customHeight="1">
      <c r="B16" s="16"/>
      <c r="D16" s="23" t="s">
        <v>29</v>
      </c>
      <c r="AK16" s="23" t="s">
        <v>24</v>
      </c>
      <c r="AN16" s="21" t="s">
        <v>1</v>
      </c>
      <c r="AR16" s="16"/>
      <c r="BE16" s="167"/>
      <c r="BS16" s="13" t="s">
        <v>4</v>
      </c>
    </row>
    <row r="17" spans="2:71" ht="18.399999999999999" customHeight="1">
      <c r="B17" s="16"/>
      <c r="E17" s="21" t="s">
        <v>25</v>
      </c>
      <c r="AK17" s="23" t="s">
        <v>26</v>
      </c>
      <c r="AN17" s="21" t="s">
        <v>1</v>
      </c>
      <c r="AR17" s="16"/>
      <c r="BE17" s="167"/>
      <c r="BS17" s="13" t="s">
        <v>30</v>
      </c>
    </row>
    <row r="18" spans="2:71" ht="6.95" customHeight="1">
      <c r="B18" s="16"/>
      <c r="AR18" s="16"/>
      <c r="BE18" s="167"/>
      <c r="BS18" s="13" t="s">
        <v>6</v>
      </c>
    </row>
    <row r="19" spans="2:71" ht="12" customHeight="1">
      <c r="B19" s="16"/>
      <c r="D19" s="23" t="s">
        <v>31</v>
      </c>
      <c r="AK19" s="23" t="s">
        <v>24</v>
      </c>
      <c r="AN19" s="21" t="s">
        <v>1</v>
      </c>
      <c r="AR19" s="16"/>
      <c r="BE19" s="167"/>
      <c r="BS19" s="13" t="s">
        <v>6</v>
      </c>
    </row>
    <row r="20" spans="2:71" ht="18.399999999999999" customHeight="1">
      <c r="B20" s="16"/>
      <c r="E20" s="21" t="s">
        <v>32</v>
      </c>
      <c r="AK20" s="23" t="s">
        <v>26</v>
      </c>
      <c r="AN20" s="21" t="s">
        <v>1</v>
      </c>
      <c r="AR20" s="16"/>
      <c r="BE20" s="167"/>
      <c r="BS20" s="13" t="s">
        <v>30</v>
      </c>
    </row>
    <row r="21" spans="2:71" ht="6.95" customHeight="1">
      <c r="B21" s="16"/>
      <c r="AR21" s="16"/>
      <c r="BE21" s="167"/>
    </row>
    <row r="22" spans="2:71" ht="12" customHeight="1">
      <c r="B22" s="16"/>
      <c r="D22" s="23" t="s">
        <v>33</v>
      </c>
      <c r="AR22" s="16"/>
      <c r="BE22" s="167"/>
    </row>
    <row r="23" spans="2:71" ht="16.5" customHeight="1">
      <c r="B23" s="16"/>
      <c r="E23" s="174" t="s">
        <v>1</v>
      </c>
      <c r="F23" s="174"/>
      <c r="G23" s="174"/>
      <c r="H23" s="174"/>
      <c r="I23" s="174"/>
      <c r="J23" s="174"/>
      <c r="K23" s="174"/>
      <c r="L23" s="174"/>
      <c r="M23" s="174"/>
      <c r="N23" s="174"/>
      <c r="O23" s="174"/>
      <c r="P23" s="174"/>
      <c r="Q23" s="174"/>
      <c r="R23" s="174"/>
      <c r="S23" s="174"/>
      <c r="T23" s="174"/>
      <c r="U23" s="174"/>
      <c r="V23" s="174"/>
      <c r="W23" s="174"/>
      <c r="X23" s="174"/>
      <c r="Y23" s="174"/>
      <c r="Z23" s="174"/>
      <c r="AA23" s="174"/>
      <c r="AB23" s="174"/>
      <c r="AC23" s="174"/>
      <c r="AD23" s="174"/>
      <c r="AE23" s="174"/>
      <c r="AF23" s="174"/>
      <c r="AG23" s="174"/>
      <c r="AH23" s="174"/>
      <c r="AI23" s="174"/>
      <c r="AJ23" s="174"/>
      <c r="AK23" s="174"/>
      <c r="AL23" s="174"/>
      <c r="AM23" s="174"/>
      <c r="AN23" s="174"/>
      <c r="AR23" s="16"/>
      <c r="BE23" s="167"/>
    </row>
    <row r="24" spans="2:71" ht="6.95" customHeight="1">
      <c r="B24" s="16"/>
      <c r="AR24" s="16"/>
      <c r="BE24" s="167"/>
    </row>
    <row r="25" spans="2:71" ht="6.95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67"/>
    </row>
    <row r="26" spans="2:71" s="1" customFormat="1" ht="25.9" customHeight="1">
      <c r="B26" s="28"/>
      <c r="D26" s="29" t="s">
        <v>34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75">
        <f>ROUND(AG94,2)</f>
        <v>0</v>
      </c>
      <c r="AL26" s="176"/>
      <c r="AM26" s="176"/>
      <c r="AN26" s="176"/>
      <c r="AO26" s="176"/>
      <c r="AR26" s="28"/>
      <c r="BE26" s="167"/>
    </row>
    <row r="27" spans="2:71" s="1" customFormat="1" ht="6.95" customHeight="1">
      <c r="B27" s="28"/>
      <c r="AR27" s="28"/>
      <c r="BE27" s="167"/>
    </row>
    <row r="28" spans="2:71" s="1" customFormat="1" ht="12.75">
      <c r="B28" s="28"/>
      <c r="L28" s="177" t="s">
        <v>35</v>
      </c>
      <c r="M28" s="177"/>
      <c r="N28" s="177"/>
      <c r="O28" s="177"/>
      <c r="P28" s="177"/>
      <c r="W28" s="177" t="s">
        <v>36</v>
      </c>
      <c r="X28" s="177"/>
      <c r="Y28" s="177"/>
      <c r="Z28" s="177"/>
      <c r="AA28" s="177"/>
      <c r="AB28" s="177"/>
      <c r="AC28" s="177"/>
      <c r="AD28" s="177"/>
      <c r="AE28" s="177"/>
      <c r="AK28" s="177" t="s">
        <v>37</v>
      </c>
      <c r="AL28" s="177"/>
      <c r="AM28" s="177"/>
      <c r="AN28" s="177"/>
      <c r="AO28" s="177"/>
      <c r="AR28" s="28"/>
      <c r="BE28" s="167"/>
    </row>
    <row r="29" spans="2:71" s="2" customFormat="1" ht="14.45" customHeight="1">
      <c r="B29" s="32"/>
      <c r="D29" s="23" t="s">
        <v>38</v>
      </c>
      <c r="F29" s="33" t="s">
        <v>39</v>
      </c>
      <c r="L29" s="180">
        <v>0.2</v>
      </c>
      <c r="M29" s="179"/>
      <c r="N29" s="179"/>
      <c r="O29" s="179"/>
      <c r="P29" s="179"/>
      <c r="Q29" s="34"/>
      <c r="R29" s="34"/>
      <c r="S29" s="34"/>
      <c r="T29" s="34"/>
      <c r="U29" s="34"/>
      <c r="V29" s="34"/>
      <c r="W29" s="178">
        <f>ROUND(AZ94, 2)</f>
        <v>0</v>
      </c>
      <c r="X29" s="179"/>
      <c r="Y29" s="179"/>
      <c r="Z29" s="179"/>
      <c r="AA29" s="179"/>
      <c r="AB29" s="179"/>
      <c r="AC29" s="179"/>
      <c r="AD29" s="179"/>
      <c r="AE29" s="179"/>
      <c r="AF29" s="34"/>
      <c r="AG29" s="34"/>
      <c r="AH29" s="34"/>
      <c r="AI29" s="34"/>
      <c r="AJ29" s="34"/>
      <c r="AK29" s="178">
        <f>ROUND(AV94, 2)</f>
        <v>0</v>
      </c>
      <c r="AL29" s="179"/>
      <c r="AM29" s="179"/>
      <c r="AN29" s="179"/>
      <c r="AO29" s="179"/>
      <c r="AP29" s="34"/>
      <c r="AQ29" s="34"/>
      <c r="AR29" s="35"/>
      <c r="AS29" s="34"/>
      <c r="AT29" s="34"/>
      <c r="AU29" s="34"/>
      <c r="AV29" s="34"/>
      <c r="AW29" s="34"/>
      <c r="AX29" s="34"/>
      <c r="AY29" s="34"/>
      <c r="AZ29" s="34"/>
      <c r="BE29" s="168"/>
    </row>
    <row r="30" spans="2:71" s="2" customFormat="1" ht="14.45" customHeight="1">
      <c r="B30" s="32"/>
      <c r="F30" s="33" t="s">
        <v>40</v>
      </c>
      <c r="L30" s="180">
        <v>0.2</v>
      </c>
      <c r="M30" s="179"/>
      <c r="N30" s="179"/>
      <c r="O30" s="179"/>
      <c r="P30" s="179"/>
      <c r="Q30" s="34"/>
      <c r="R30" s="34"/>
      <c r="S30" s="34"/>
      <c r="T30" s="34"/>
      <c r="U30" s="34"/>
      <c r="V30" s="34"/>
      <c r="W30" s="178">
        <f>ROUND(BA94, 2)</f>
        <v>0</v>
      </c>
      <c r="X30" s="179"/>
      <c r="Y30" s="179"/>
      <c r="Z30" s="179"/>
      <c r="AA30" s="179"/>
      <c r="AB30" s="179"/>
      <c r="AC30" s="179"/>
      <c r="AD30" s="179"/>
      <c r="AE30" s="179"/>
      <c r="AF30" s="34"/>
      <c r="AG30" s="34"/>
      <c r="AH30" s="34"/>
      <c r="AI30" s="34"/>
      <c r="AJ30" s="34"/>
      <c r="AK30" s="178">
        <f>ROUND(AW94, 2)</f>
        <v>0</v>
      </c>
      <c r="AL30" s="179"/>
      <c r="AM30" s="179"/>
      <c r="AN30" s="179"/>
      <c r="AO30" s="179"/>
      <c r="AP30" s="34"/>
      <c r="AQ30" s="34"/>
      <c r="AR30" s="35"/>
      <c r="AS30" s="34"/>
      <c r="AT30" s="34"/>
      <c r="AU30" s="34"/>
      <c r="AV30" s="34"/>
      <c r="AW30" s="34"/>
      <c r="AX30" s="34"/>
      <c r="AY30" s="34"/>
      <c r="AZ30" s="34"/>
      <c r="BE30" s="168"/>
    </row>
    <row r="31" spans="2:71" s="2" customFormat="1" ht="14.45" hidden="1" customHeight="1">
      <c r="B31" s="32"/>
      <c r="F31" s="23" t="s">
        <v>41</v>
      </c>
      <c r="L31" s="183">
        <v>0.2</v>
      </c>
      <c r="M31" s="182"/>
      <c r="N31" s="182"/>
      <c r="O31" s="182"/>
      <c r="P31" s="182"/>
      <c r="W31" s="181">
        <f>ROUND(BB94, 2)</f>
        <v>0</v>
      </c>
      <c r="X31" s="182"/>
      <c r="Y31" s="182"/>
      <c r="Z31" s="182"/>
      <c r="AA31" s="182"/>
      <c r="AB31" s="182"/>
      <c r="AC31" s="182"/>
      <c r="AD31" s="182"/>
      <c r="AE31" s="182"/>
      <c r="AK31" s="181">
        <v>0</v>
      </c>
      <c r="AL31" s="182"/>
      <c r="AM31" s="182"/>
      <c r="AN31" s="182"/>
      <c r="AO31" s="182"/>
      <c r="AR31" s="32"/>
      <c r="BE31" s="168"/>
    </row>
    <row r="32" spans="2:71" s="2" customFormat="1" ht="14.45" hidden="1" customHeight="1">
      <c r="B32" s="32"/>
      <c r="F32" s="23" t="s">
        <v>42</v>
      </c>
      <c r="L32" s="183">
        <v>0.2</v>
      </c>
      <c r="M32" s="182"/>
      <c r="N32" s="182"/>
      <c r="O32" s="182"/>
      <c r="P32" s="182"/>
      <c r="W32" s="181">
        <f>ROUND(BC94, 2)</f>
        <v>0</v>
      </c>
      <c r="X32" s="182"/>
      <c r="Y32" s="182"/>
      <c r="Z32" s="182"/>
      <c r="AA32" s="182"/>
      <c r="AB32" s="182"/>
      <c r="AC32" s="182"/>
      <c r="AD32" s="182"/>
      <c r="AE32" s="182"/>
      <c r="AK32" s="181">
        <v>0</v>
      </c>
      <c r="AL32" s="182"/>
      <c r="AM32" s="182"/>
      <c r="AN32" s="182"/>
      <c r="AO32" s="182"/>
      <c r="AR32" s="32"/>
      <c r="BE32" s="168"/>
    </row>
    <row r="33" spans="2:57" s="2" customFormat="1" ht="14.45" hidden="1" customHeight="1">
      <c r="B33" s="32"/>
      <c r="F33" s="33" t="s">
        <v>43</v>
      </c>
      <c r="L33" s="180">
        <v>0</v>
      </c>
      <c r="M33" s="179"/>
      <c r="N33" s="179"/>
      <c r="O33" s="179"/>
      <c r="P33" s="179"/>
      <c r="Q33" s="34"/>
      <c r="R33" s="34"/>
      <c r="S33" s="34"/>
      <c r="T33" s="34"/>
      <c r="U33" s="34"/>
      <c r="V33" s="34"/>
      <c r="W33" s="178">
        <f>ROUND(BD94, 2)</f>
        <v>0</v>
      </c>
      <c r="X33" s="179"/>
      <c r="Y33" s="179"/>
      <c r="Z33" s="179"/>
      <c r="AA33" s="179"/>
      <c r="AB33" s="179"/>
      <c r="AC33" s="179"/>
      <c r="AD33" s="179"/>
      <c r="AE33" s="179"/>
      <c r="AF33" s="34"/>
      <c r="AG33" s="34"/>
      <c r="AH33" s="34"/>
      <c r="AI33" s="34"/>
      <c r="AJ33" s="34"/>
      <c r="AK33" s="178">
        <v>0</v>
      </c>
      <c r="AL33" s="179"/>
      <c r="AM33" s="179"/>
      <c r="AN33" s="179"/>
      <c r="AO33" s="179"/>
      <c r="AP33" s="34"/>
      <c r="AQ33" s="34"/>
      <c r="AR33" s="35"/>
      <c r="AS33" s="34"/>
      <c r="AT33" s="34"/>
      <c r="AU33" s="34"/>
      <c r="AV33" s="34"/>
      <c r="AW33" s="34"/>
      <c r="AX33" s="34"/>
      <c r="AY33" s="34"/>
      <c r="AZ33" s="34"/>
      <c r="BE33" s="168"/>
    </row>
    <row r="34" spans="2:57" s="1" customFormat="1" ht="6.95" customHeight="1">
      <c r="B34" s="28"/>
      <c r="AR34" s="28"/>
      <c r="BE34" s="167"/>
    </row>
    <row r="35" spans="2:57" s="1" customFormat="1" ht="25.9" customHeight="1">
      <c r="B35" s="28"/>
      <c r="C35" s="36"/>
      <c r="D35" s="37" t="s">
        <v>44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45</v>
      </c>
      <c r="U35" s="38"/>
      <c r="V35" s="38"/>
      <c r="W35" s="38"/>
      <c r="X35" s="184" t="s">
        <v>46</v>
      </c>
      <c r="Y35" s="185"/>
      <c r="Z35" s="185"/>
      <c r="AA35" s="185"/>
      <c r="AB35" s="185"/>
      <c r="AC35" s="38"/>
      <c r="AD35" s="38"/>
      <c r="AE35" s="38"/>
      <c r="AF35" s="38"/>
      <c r="AG35" s="38"/>
      <c r="AH35" s="38"/>
      <c r="AI35" s="38"/>
      <c r="AJ35" s="38"/>
      <c r="AK35" s="186">
        <f>SUM(AK26:AK33)</f>
        <v>0</v>
      </c>
      <c r="AL35" s="185"/>
      <c r="AM35" s="185"/>
      <c r="AN35" s="185"/>
      <c r="AO35" s="187"/>
      <c r="AP35" s="36"/>
      <c r="AQ35" s="36"/>
      <c r="AR35" s="28"/>
    </row>
    <row r="36" spans="2:57" s="1" customFormat="1" ht="6.95" customHeight="1">
      <c r="B36" s="28"/>
      <c r="AR36" s="28"/>
    </row>
    <row r="37" spans="2:57" s="1" customFormat="1" ht="14.45" customHeight="1">
      <c r="B37" s="28"/>
      <c r="AR37" s="28"/>
    </row>
    <row r="38" spans="2:57" ht="14.45" customHeight="1">
      <c r="B38" s="16"/>
      <c r="AR38" s="16"/>
    </row>
    <row r="39" spans="2:57" ht="14.45" customHeight="1">
      <c r="B39" s="16"/>
      <c r="AR39" s="16"/>
    </row>
    <row r="40" spans="2:57" ht="14.45" customHeight="1">
      <c r="B40" s="16"/>
      <c r="AR40" s="16"/>
    </row>
    <row r="41" spans="2:57" ht="14.45" customHeight="1">
      <c r="B41" s="16"/>
      <c r="AR41" s="16"/>
    </row>
    <row r="42" spans="2:57" ht="14.45" customHeight="1">
      <c r="B42" s="16"/>
      <c r="AR42" s="16"/>
    </row>
    <row r="43" spans="2:57" ht="14.45" customHeight="1">
      <c r="B43" s="16"/>
      <c r="AR43" s="16"/>
    </row>
    <row r="44" spans="2:57" ht="14.45" customHeight="1">
      <c r="B44" s="16"/>
      <c r="AR44" s="16"/>
    </row>
    <row r="45" spans="2:57" ht="14.45" customHeight="1">
      <c r="B45" s="16"/>
      <c r="AR45" s="16"/>
    </row>
    <row r="46" spans="2:57" ht="14.45" customHeight="1">
      <c r="B46" s="16"/>
      <c r="AR46" s="16"/>
    </row>
    <row r="47" spans="2:57" ht="14.45" customHeight="1">
      <c r="B47" s="16"/>
      <c r="AR47" s="16"/>
    </row>
    <row r="48" spans="2:57" ht="14.45" customHeight="1">
      <c r="B48" s="16"/>
      <c r="AR48" s="16"/>
    </row>
    <row r="49" spans="2:44" s="1" customFormat="1" ht="14.45" customHeight="1">
      <c r="B49" s="28"/>
      <c r="D49" s="40" t="s">
        <v>47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48</v>
      </c>
      <c r="AI49" s="41"/>
      <c r="AJ49" s="41"/>
      <c r="AK49" s="41"/>
      <c r="AL49" s="41"/>
      <c r="AM49" s="41"/>
      <c r="AN49" s="41"/>
      <c r="AO49" s="41"/>
      <c r="AR49" s="28"/>
    </row>
    <row r="50" spans="2:44" ht="11.25">
      <c r="B50" s="16"/>
      <c r="AR50" s="16"/>
    </row>
    <row r="51" spans="2:44" ht="11.25">
      <c r="B51" s="16"/>
      <c r="AR51" s="16"/>
    </row>
    <row r="52" spans="2:44" ht="11.25">
      <c r="B52" s="16"/>
      <c r="AR52" s="16"/>
    </row>
    <row r="53" spans="2:44" ht="11.25">
      <c r="B53" s="16"/>
      <c r="AR53" s="16"/>
    </row>
    <row r="54" spans="2:44" ht="11.25">
      <c r="B54" s="16"/>
      <c r="AR54" s="16"/>
    </row>
    <row r="55" spans="2:44" ht="11.25">
      <c r="B55" s="16"/>
      <c r="AR55" s="16"/>
    </row>
    <row r="56" spans="2:44" ht="11.25">
      <c r="B56" s="16"/>
      <c r="AR56" s="16"/>
    </row>
    <row r="57" spans="2:44" ht="11.25">
      <c r="B57" s="16"/>
      <c r="AR57" s="16"/>
    </row>
    <row r="58" spans="2:44" ht="11.25">
      <c r="B58" s="16"/>
      <c r="AR58" s="16"/>
    </row>
    <row r="59" spans="2:44" ht="11.25">
      <c r="B59" s="16"/>
      <c r="AR59" s="16"/>
    </row>
    <row r="60" spans="2:44" s="1" customFormat="1" ht="12.75">
      <c r="B60" s="28"/>
      <c r="D60" s="42" t="s">
        <v>49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42" t="s">
        <v>50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42" t="s">
        <v>49</v>
      </c>
      <c r="AI60" s="30"/>
      <c r="AJ60" s="30"/>
      <c r="AK60" s="30"/>
      <c r="AL60" s="30"/>
      <c r="AM60" s="42" t="s">
        <v>50</v>
      </c>
      <c r="AN60" s="30"/>
      <c r="AO60" s="30"/>
      <c r="AR60" s="28"/>
    </row>
    <row r="61" spans="2:44" ht="11.25">
      <c r="B61" s="16"/>
      <c r="AR61" s="16"/>
    </row>
    <row r="62" spans="2:44" ht="11.25">
      <c r="B62" s="16"/>
      <c r="AR62" s="16"/>
    </row>
    <row r="63" spans="2:44" ht="11.25">
      <c r="B63" s="16"/>
      <c r="AR63" s="16"/>
    </row>
    <row r="64" spans="2:44" s="1" customFormat="1" ht="12.75">
      <c r="B64" s="28"/>
      <c r="D64" s="40" t="s">
        <v>51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52</v>
      </c>
      <c r="AI64" s="41"/>
      <c r="AJ64" s="41"/>
      <c r="AK64" s="41"/>
      <c r="AL64" s="41"/>
      <c r="AM64" s="41"/>
      <c r="AN64" s="41"/>
      <c r="AO64" s="41"/>
      <c r="AR64" s="28"/>
    </row>
    <row r="65" spans="2:44" ht="11.25">
      <c r="B65" s="16"/>
      <c r="AR65" s="16"/>
    </row>
    <row r="66" spans="2:44" ht="11.25">
      <c r="B66" s="16"/>
      <c r="AR66" s="16"/>
    </row>
    <row r="67" spans="2:44" ht="11.25">
      <c r="B67" s="16"/>
      <c r="AR67" s="16"/>
    </row>
    <row r="68" spans="2:44" ht="11.25">
      <c r="B68" s="16"/>
      <c r="AR68" s="16"/>
    </row>
    <row r="69" spans="2:44" ht="11.25">
      <c r="B69" s="16"/>
      <c r="AR69" s="16"/>
    </row>
    <row r="70" spans="2:44" ht="11.25">
      <c r="B70" s="16"/>
      <c r="AR70" s="16"/>
    </row>
    <row r="71" spans="2:44" ht="11.25">
      <c r="B71" s="16"/>
      <c r="AR71" s="16"/>
    </row>
    <row r="72" spans="2:44" ht="11.25">
      <c r="B72" s="16"/>
      <c r="AR72" s="16"/>
    </row>
    <row r="73" spans="2:44" ht="11.25">
      <c r="B73" s="16"/>
      <c r="AR73" s="16"/>
    </row>
    <row r="74" spans="2:44" ht="11.25">
      <c r="B74" s="16"/>
      <c r="AR74" s="16"/>
    </row>
    <row r="75" spans="2:44" s="1" customFormat="1" ht="12.75">
      <c r="B75" s="28"/>
      <c r="D75" s="42" t="s">
        <v>49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42" t="s">
        <v>50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42" t="s">
        <v>49</v>
      </c>
      <c r="AI75" s="30"/>
      <c r="AJ75" s="30"/>
      <c r="AK75" s="30"/>
      <c r="AL75" s="30"/>
      <c r="AM75" s="42" t="s">
        <v>50</v>
      </c>
      <c r="AN75" s="30"/>
      <c r="AO75" s="30"/>
      <c r="AR75" s="28"/>
    </row>
    <row r="76" spans="2:44" s="1" customFormat="1" ht="11.25">
      <c r="B76" s="28"/>
      <c r="AR76" s="28"/>
    </row>
    <row r="77" spans="2:44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8"/>
    </row>
    <row r="81" spans="1:91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8"/>
    </row>
    <row r="82" spans="1:91" s="1" customFormat="1" ht="24.95" customHeight="1">
      <c r="B82" s="28"/>
      <c r="C82" s="17" t="s">
        <v>53</v>
      </c>
      <c r="AR82" s="28"/>
    </row>
    <row r="83" spans="1:91" s="1" customFormat="1" ht="6.95" customHeight="1">
      <c r="B83" s="28"/>
      <c r="AR83" s="28"/>
    </row>
    <row r="84" spans="1:91" s="3" customFormat="1" ht="12" customHeight="1">
      <c r="B84" s="47"/>
      <c r="C84" s="23" t="s">
        <v>12</v>
      </c>
      <c r="L84" s="3" t="str">
        <f>K5</f>
        <v>2023090101</v>
      </c>
      <c r="AR84" s="47"/>
    </row>
    <row r="85" spans="1:91" s="4" customFormat="1" ht="36.950000000000003" customHeight="1">
      <c r="B85" s="48"/>
      <c r="C85" s="49" t="s">
        <v>15</v>
      </c>
      <c r="L85" s="188" t="str">
        <f>K6</f>
        <v>Obnova historickej a pamiatkovo chránenej budovy chemických laboratórií SPŠ.S.M. v B. Štiavnici</v>
      </c>
      <c r="M85" s="189"/>
      <c r="N85" s="189"/>
      <c r="O85" s="189"/>
      <c r="P85" s="189"/>
      <c r="Q85" s="189"/>
      <c r="R85" s="189"/>
      <c r="S85" s="189"/>
      <c r="T85" s="189"/>
      <c r="U85" s="189"/>
      <c r="V85" s="189"/>
      <c r="W85" s="189"/>
      <c r="X85" s="189"/>
      <c r="Y85" s="189"/>
      <c r="Z85" s="189"/>
      <c r="AA85" s="189"/>
      <c r="AB85" s="189"/>
      <c r="AC85" s="189"/>
      <c r="AD85" s="189"/>
      <c r="AE85" s="189"/>
      <c r="AF85" s="189"/>
      <c r="AG85" s="189"/>
      <c r="AH85" s="189"/>
      <c r="AI85" s="189"/>
      <c r="AJ85" s="189"/>
      <c r="AR85" s="48"/>
    </row>
    <row r="86" spans="1:91" s="1" customFormat="1" ht="6.95" customHeight="1">
      <c r="B86" s="28"/>
      <c r="AR86" s="28"/>
    </row>
    <row r="87" spans="1:91" s="1" customFormat="1" ht="12" customHeight="1">
      <c r="B87" s="28"/>
      <c r="C87" s="23" t="s">
        <v>19</v>
      </c>
      <c r="L87" s="50" t="str">
        <f>IF(K8="","",K8)</f>
        <v>Banská Štiavnica</v>
      </c>
      <c r="AI87" s="23" t="s">
        <v>21</v>
      </c>
      <c r="AM87" s="190" t="str">
        <f>IF(AN8= "","",AN8)</f>
        <v>1.9.2023</v>
      </c>
      <c r="AN87" s="190"/>
      <c r="AR87" s="28"/>
    </row>
    <row r="88" spans="1:91" s="1" customFormat="1" ht="6.95" customHeight="1">
      <c r="B88" s="28"/>
      <c r="AR88" s="28"/>
    </row>
    <row r="89" spans="1:91" s="1" customFormat="1" ht="15.2" customHeight="1">
      <c r="B89" s="28"/>
      <c r="C89" s="23" t="s">
        <v>23</v>
      </c>
      <c r="L89" s="3" t="str">
        <f>IF(E11= "","",E11)</f>
        <v xml:space="preserve"> </v>
      </c>
      <c r="AI89" s="23" t="s">
        <v>29</v>
      </c>
      <c r="AM89" s="191" t="str">
        <f>IF(E17="","",E17)</f>
        <v xml:space="preserve"> </v>
      </c>
      <c r="AN89" s="192"/>
      <c r="AO89" s="192"/>
      <c r="AP89" s="192"/>
      <c r="AR89" s="28"/>
      <c r="AS89" s="193" t="s">
        <v>54</v>
      </c>
      <c r="AT89" s="194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" customHeight="1">
      <c r="B90" s="28"/>
      <c r="C90" s="23" t="s">
        <v>27</v>
      </c>
      <c r="L90" s="3" t="str">
        <f>IF(E14= "Vyplň údaj","",E14)</f>
        <v/>
      </c>
      <c r="AI90" s="23" t="s">
        <v>31</v>
      </c>
      <c r="AM90" s="191" t="str">
        <f>IF(E20="","",E20)</f>
        <v>Radka Sipková</v>
      </c>
      <c r="AN90" s="192"/>
      <c r="AO90" s="192"/>
      <c r="AP90" s="192"/>
      <c r="AR90" s="28"/>
      <c r="AS90" s="195"/>
      <c r="AT90" s="196"/>
      <c r="BD90" s="55"/>
    </row>
    <row r="91" spans="1:91" s="1" customFormat="1" ht="10.9" customHeight="1">
      <c r="B91" s="28"/>
      <c r="AR91" s="28"/>
      <c r="AS91" s="195"/>
      <c r="AT91" s="196"/>
      <c r="BD91" s="55"/>
    </row>
    <row r="92" spans="1:91" s="1" customFormat="1" ht="29.25" customHeight="1">
      <c r="B92" s="28"/>
      <c r="C92" s="197" t="s">
        <v>55</v>
      </c>
      <c r="D92" s="198"/>
      <c r="E92" s="198"/>
      <c r="F92" s="198"/>
      <c r="G92" s="198"/>
      <c r="H92" s="56"/>
      <c r="I92" s="199" t="s">
        <v>56</v>
      </c>
      <c r="J92" s="198"/>
      <c r="K92" s="198"/>
      <c r="L92" s="198"/>
      <c r="M92" s="198"/>
      <c r="N92" s="198"/>
      <c r="O92" s="198"/>
      <c r="P92" s="198"/>
      <c r="Q92" s="198"/>
      <c r="R92" s="198"/>
      <c r="S92" s="198"/>
      <c r="T92" s="198"/>
      <c r="U92" s="198"/>
      <c r="V92" s="198"/>
      <c r="W92" s="198"/>
      <c r="X92" s="198"/>
      <c r="Y92" s="198"/>
      <c r="Z92" s="198"/>
      <c r="AA92" s="198"/>
      <c r="AB92" s="198"/>
      <c r="AC92" s="198"/>
      <c r="AD92" s="198"/>
      <c r="AE92" s="198"/>
      <c r="AF92" s="198"/>
      <c r="AG92" s="200" t="s">
        <v>57</v>
      </c>
      <c r="AH92" s="198"/>
      <c r="AI92" s="198"/>
      <c r="AJ92" s="198"/>
      <c r="AK92" s="198"/>
      <c r="AL92" s="198"/>
      <c r="AM92" s="198"/>
      <c r="AN92" s="199" t="s">
        <v>58</v>
      </c>
      <c r="AO92" s="198"/>
      <c r="AP92" s="201"/>
      <c r="AQ92" s="57" t="s">
        <v>59</v>
      </c>
      <c r="AR92" s="28"/>
      <c r="AS92" s="58" t="s">
        <v>60</v>
      </c>
      <c r="AT92" s="59" t="s">
        <v>61</v>
      </c>
      <c r="AU92" s="59" t="s">
        <v>62</v>
      </c>
      <c r="AV92" s="59" t="s">
        <v>63</v>
      </c>
      <c r="AW92" s="59" t="s">
        <v>64</v>
      </c>
      <c r="AX92" s="59" t="s">
        <v>65</v>
      </c>
      <c r="AY92" s="59" t="s">
        <v>66</v>
      </c>
      <c r="AZ92" s="59" t="s">
        <v>67</v>
      </c>
      <c r="BA92" s="59" t="s">
        <v>68</v>
      </c>
      <c r="BB92" s="59" t="s">
        <v>69</v>
      </c>
      <c r="BC92" s="59" t="s">
        <v>70</v>
      </c>
      <c r="BD92" s="60" t="s">
        <v>71</v>
      </c>
    </row>
    <row r="93" spans="1:91" s="1" customFormat="1" ht="10.9" customHeight="1">
      <c r="B93" s="28"/>
      <c r="AR93" s="28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50000000000003" customHeight="1">
      <c r="B94" s="62"/>
      <c r="C94" s="63" t="s">
        <v>72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05">
        <f>ROUND(SUM(AG95:AG97),2)</f>
        <v>0</v>
      </c>
      <c r="AH94" s="205"/>
      <c r="AI94" s="205"/>
      <c r="AJ94" s="205"/>
      <c r="AK94" s="205"/>
      <c r="AL94" s="205"/>
      <c r="AM94" s="205"/>
      <c r="AN94" s="206">
        <f>SUM(AG94,AT94)</f>
        <v>0</v>
      </c>
      <c r="AO94" s="206"/>
      <c r="AP94" s="206"/>
      <c r="AQ94" s="66" t="s">
        <v>1</v>
      </c>
      <c r="AR94" s="62"/>
      <c r="AS94" s="67">
        <f>ROUND(SUM(AS95:AS97),2)</f>
        <v>0</v>
      </c>
      <c r="AT94" s="68">
        <f>ROUND(SUM(AV94:AW94),2)</f>
        <v>0</v>
      </c>
      <c r="AU94" s="69">
        <f>ROUND(SUM(AU95:AU97),5)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ROUND(SUM(AZ95:AZ97),2)</f>
        <v>0</v>
      </c>
      <c r="BA94" s="68">
        <f>ROUND(SUM(BA95:BA97),2)</f>
        <v>0</v>
      </c>
      <c r="BB94" s="68">
        <f>ROUND(SUM(BB95:BB97),2)</f>
        <v>0</v>
      </c>
      <c r="BC94" s="68">
        <f>ROUND(SUM(BC95:BC97),2)</f>
        <v>0</v>
      </c>
      <c r="BD94" s="70">
        <f>ROUND(SUM(BD95:BD97),2)</f>
        <v>0</v>
      </c>
      <c r="BS94" s="71" t="s">
        <v>73</v>
      </c>
      <c r="BT94" s="71" t="s">
        <v>74</v>
      </c>
      <c r="BU94" s="72" t="s">
        <v>75</v>
      </c>
      <c r="BV94" s="71" t="s">
        <v>76</v>
      </c>
      <c r="BW94" s="71" t="s">
        <v>5</v>
      </c>
      <c r="BX94" s="71" t="s">
        <v>77</v>
      </c>
      <c r="CL94" s="71" t="s">
        <v>1</v>
      </c>
    </row>
    <row r="95" spans="1:91" s="6" customFormat="1" ht="16.5" customHeight="1">
      <c r="A95" s="73" t="s">
        <v>78</v>
      </c>
      <c r="B95" s="74"/>
      <c r="C95" s="75"/>
      <c r="D95" s="204" t="s">
        <v>79</v>
      </c>
      <c r="E95" s="204"/>
      <c r="F95" s="204"/>
      <c r="G95" s="204"/>
      <c r="H95" s="204"/>
      <c r="I95" s="76"/>
      <c r="J95" s="204" t="s">
        <v>80</v>
      </c>
      <c r="K95" s="204"/>
      <c r="L95" s="204"/>
      <c r="M95" s="204"/>
      <c r="N95" s="204"/>
      <c r="O95" s="204"/>
      <c r="P95" s="204"/>
      <c r="Q95" s="204"/>
      <c r="R95" s="204"/>
      <c r="S95" s="204"/>
      <c r="T95" s="204"/>
      <c r="U95" s="204"/>
      <c r="V95" s="204"/>
      <c r="W95" s="204"/>
      <c r="X95" s="204"/>
      <c r="Y95" s="204"/>
      <c r="Z95" s="204"/>
      <c r="AA95" s="204"/>
      <c r="AB95" s="204"/>
      <c r="AC95" s="204"/>
      <c r="AD95" s="204"/>
      <c r="AE95" s="204"/>
      <c r="AF95" s="204"/>
      <c r="AG95" s="202">
        <f>'SO 02 - Kotolňa - ústredn...'!J30</f>
        <v>0</v>
      </c>
      <c r="AH95" s="203"/>
      <c r="AI95" s="203"/>
      <c r="AJ95" s="203"/>
      <c r="AK95" s="203"/>
      <c r="AL95" s="203"/>
      <c r="AM95" s="203"/>
      <c r="AN95" s="202">
        <f>SUM(AG95,AT95)</f>
        <v>0</v>
      </c>
      <c r="AO95" s="203"/>
      <c r="AP95" s="203"/>
      <c r="AQ95" s="77" t="s">
        <v>81</v>
      </c>
      <c r="AR95" s="74"/>
      <c r="AS95" s="78">
        <v>0</v>
      </c>
      <c r="AT95" s="79">
        <f>ROUND(SUM(AV95:AW95),2)</f>
        <v>0</v>
      </c>
      <c r="AU95" s="80">
        <f>'SO 02 - Kotolňa - ústredn...'!P137</f>
        <v>0</v>
      </c>
      <c r="AV95" s="79">
        <f>'SO 02 - Kotolňa - ústredn...'!J33</f>
        <v>0</v>
      </c>
      <c r="AW95" s="79">
        <f>'SO 02 - Kotolňa - ústredn...'!J34</f>
        <v>0</v>
      </c>
      <c r="AX95" s="79">
        <f>'SO 02 - Kotolňa - ústredn...'!J35</f>
        <v>0</v>
      </c>
      <c r="AY95" s="79">
        <f>'SO 02 - Kotolňa - ústredn...'!J36</f>
        <v>0</v>
      </c>
      <c r="AZ95" s="79">
        <f>'SO 02 - Kotolňa - ústredn...'!F33</f>
        <v>0</v>
      </c>
      <c r="BA95" s="79">
        <f>'SO 02 - Kotolňa - ústredn...'!F34</f>
        <v>0</v>
      </c>
      <c r="BB95" s="79">
        <f>'SO 02 - Kotolňa - ústredn...'!F35</f>
        <v>0</v>
      </c>
      <c r="BC95" s="79">
        <f>'SO 02 - Kotolňa - ústredn...'!F36</f>
        <v>0</v>
      </c>
      <c r="BD95" s="81">
        <f>'SO 02 - Kotolňa - ústredn...'!F37</f>
        <v>0</v>
      </c>
      <c r="BT95" s="82" t="s">
        <v>82</v>
      </c>
      <c r="BV95" s="82" t="s">
        <v>76</v>
      </c>
      <c r="BW95" s="82" t="s">
        <v>83</v>
      </c>
      <c r="BX95" s="82" t="s">
        <v>5</v>
      </c>
      <c r="CL95" s="82" t="s">
        <v>1</v>
      </c>
      <c r="CM95" s="82" t="s">
        <v>74</v>
      </c>
    </row>
    <row r="96" spans="1:91" s="6" customFormat="1" ht="24.75" customHeight="1">
      <c r="A96" s="73" t="s">
        <v>78</v>
      </c>
      <c r="B96" s="74"/>
      <c r="C96" s="75"/>
      <c r="D96" s="204" t="s">
        <v>84</v>
      </c>
      <c r="E96" s="204"/>
      <c r="F96" s="204"/>
      <c r="G96" s="204"/>
      <c r="H96" s="204"/>
      <c r="I96" s="76"/>
      <c r="J96" s="204" t="s">
        <v>85</v>
      </c>
      <c r="K96" s="204"/>
      <c r="L96" s="204"/>
      <c r="M96" s="204"/>
      <c r="N96" s="204"/>
      <c r="O96" s="204"/>
      <c r="P96" s="204"/>
      <c r="Q96" s="204"/>
      <c r="R96" s="204"/>
      <c r="S96" s="204"/>
      <c r="T96" s="204"/>
      <c r="U96" s="204"/>
      <c r="V96" s="204"/>
      <c r="W96" s="204"/>
      <c r="X96" s="204"/>
      <c r="Y96" s="204"/>
      <c r="Z96" s="204"/>
      <c r="AA96" s="204"/>
      <c r="AB96" s="204"/>
      <c r="AC96" s="204"/>
      <c r="AD96" s="204"/>
      <c r="AE96" s="204"/>
      <c r="AF96" s="204"/>
      <c r="AG96" s="202">
        <f>'SO 02.150 - Kotolňa - ply...'!J30</f>
        <v>0</v>
      </c>
      <c r="AH96" s="203"/>
      <c r="AI96" s="203"/>
      <c r="AJ96" s="203"/>
      <c r="AK96" s="203"/>
      <c r="AL96" s="203"/>
      <c r="AM96" s="203"/>
      <c r="AN96" s="202">
        <f>SUM(AG96,AT96)</f>
        <v>0</v>
      </c>
      <c r="AO96" s="203"/>
      <c r="AP96" s="203"/>
      <c r="AQ96" s="77" t="s">
        <v>81</v>
      </c>
      <c r="AR96" s="74"/>
      <c r="AS96" s="78">
        <v>0</v>
      </c>
      <c r="AT96" s="79">
        <f>ROUND(SUM(AV96:AW96),2)</f>
        <v>0</v>
      </c>
      <c r="AU96" s="80">
        <f>'SO 02.150 - Kotolňa - ply...'!P128</f>
        <v>0</v>
      </c>
      <c r="AV96" s="79">
        <f>'SO 02.150 - Kotolňa - ply...'!J33</f>
        <v>0</v>
      </c>
      <c r="AW96" s="79">
        <f>'SO 02.150 - Kotolňa - ply...'!J34</f>
        <v>0</v>
      </c>
      <c r="AX96" s="79">
        <f>'SO 02.150 - Kotolňa - ply...'!J35</f>
        <v>0</v>
      </c>
      <c r="AY96" s="79">
        <f>'SO 02.150 - Kotolňa - ply...'!J36</f>
        <v>0</v>
      </c>
      <c r="AZ96" s="79">
        <f>'SO 02.150 - Kotolňa - ply...'!F33</f>
        <v>0</v>
      </c>
      <c r="BA96" s="79">
        <f>'SO 02.150 - Kotolňa - ply...'!F34</f>
        <v>0</v>
      </c>
      <c r="BB96" s="79">
        <f>'SO 02.150 - Kotolňa - ply...'!F35</f>
        <v>0</v>
      </c>
      <c r="BC96" s="79">
        <f>'SO 02.150 - Kotolňa - ply...'!F36</f>
        <v>0</v>
      </c>
      <c r="BD96" s="81">
        <f>'SO 02.150 - Kotolňa - ply...'!F37</f>
        <v>0</v>
      </c>
      <c r="BT96" s="82" t="s">
        <v>82</v>
      </c>
      <c r="BV96" s="82" t="s">
        <v>76</v>
      </c>
      <c r="BW96" s="82" t="s">
        <v>86</v>
      </c>
      <c r="BX96" s="82" t="s">
        <v>5</v>
      </c>
      <c r="CL96" s="82" t="s">
        <v>1</v>
      </c>
      <c r="CM96" s="82" t="s">
        <v>74</v>
      </c>
    </row>
    <row r="97" spans="1:91" s="6" customFormat="1" ht="24.75" customHeight="1">
      <c r="A97" s="73" t="s">
        <v>78</v>
      </c>
      <c r="B97" s="74"/>
      <c r="C97" s="75"/>
      <c r="D97" s="204" t="s">
        <v>87</v>
      </c>
      <c r="E97" s="204"/>
      <c r="F97" s="204"/>
      <c r="G97" s="204"/>
      <c r="H97" s="204"/>
      <c r="I97" s="76"/>
      <c r="J97" s="204" t="s">
        <v>88</v>
      </c>
      <c r="K97" s="204"/>
      <c r="L97" s="204"/>
      <c r="M97" s="204"/>
      <c r="N97" s="204"/>
      <c r="O97" s="204"/>
      <c r="P97" s="204"/>
      <c r="Q97" s="204"/>
      <c r="R97" s="204"/>
      <c r="S97" s="204"/>
      <c r="T97" s="204"/>
      <c r="U97" s="204"/>
      <c r="V97" s="204"/>
      <c r="W97" s="204"/>
      <c r="X97" s="204"/>
      <c r="Y97" s="204"/>
      <c r="Z97" s="204"/>
      <c r="AA97" s="204"/>
      <c r="AB97" s="204"/>
      <c r="AC97" s="204"/>
      <c r="AD97" s="204"/>
      <c r="AE97" s="204"/>
      <c r="AF97" s="204"/>
      <c r="AG97" s="202">
        <f>'SO-02.130 - Vyregulovanie...'!J30</f>
        <v>0</v>
      </c>
      <c r="AH97" s="203"/>
      <c r="AI97" s="203"/>
      <c r="AJ97" s="203"/>
      <c r="AK97" s="203"/>
      <c r="AL97" s="203"/>
      <c r="AM97" s="203"/>
      <c r="AN97" s="202">
        <f>SUM(AG97,AT97)</f>
        <v>0</v>
      </c>
      <c r="AO97" s="203"/>
      <c r="AP97" s="203"/>
      <c r="AQ97" s="77" t="s">
        <v>81</v>
      </c>
      <c r="AR97" s="74"/>
      <c r="AS97" s="83">
        <v>0</v>
      </c>
      <c r="AT97" s="84">
        <f>ROUND(SUM(AV97:AW97),2)</f>
        <v>0</v>
      </c>
      <c r="AU97" s="85">
        <f>'SO-02.130 - Vyregulovanie...'!P127</f>
        <v>0</v>
      </c>
      <c r="AV97" s="84">
        <f>'SO-02.130 - Vyregulovanie...'!J33</f>
        <v>0</v>
      </c>
      <c r="AW97" s="84">
        <f>'SO-02.130 - Vyregulovanie...'!J34</f>
        <v>0</v>
      </c>
      <c r="AX97" s="84">
        <f>'SO-02.130 - Vyregulovanie...'!J35</f>
        <v>0</v>
      </c>
      <c r="AY97" s="84">
        <f>'SO-02.130 - Vyregulovanie...'!J36</f>
        <v>0</v>
      </c>
      <c r="AZ97" s="84">
        <f>'SO-02.130 - Vyregulovanie...'!F33</f>
        <v>0</v>
      </c>
      <c r="BA97" s="84">
        <f>'SO-02.130 - Vyregulovanie...'!F34</f>
        <v>0</v>
      </c>
      <c r="BB97" s="84">
        <f>'SO-02.130 - Vyregulovanie...'!F35</f>
        <v>0</v>
      </c>
      <c r="BC97" s="84">
        <f>'SO-02.130 - Vyregulovanie...'!F36</f>
        <v>0</v>
      </c>
      <c r="BD97" s="86">
        <f>'SO-02.130 - Vyregulovanie...'!F37</f>
        <v>0</v>
      </c>
      <c r="BT97" s="82" t="s">
        <v>82</v>
      </c>
      <c r="BV97" s="82" t="s">
        <v>76</v>
      </c>
      <c r="BW97" s="82" t="s">
        <v>89</v>
      </c>
      <c r="BX97" s="82" t="s">
        <v>5</v>
      </c>
      <c r="CL97" s="82" t="s">
        <v>1</v>
      </c>
      <c r="CM97" s="82" t="s">
        <v>74</v>
      </c>
    </row>
    <row r="98" spans="1:91" s="1" customFormat="1" ht="30" customHeight="1">
      <c r="B98" s="28"/>
      <c r="AR98" s="28"/>
    </row>
    <row r="99" spans="1:91" s="1" customFormat="1" ht="6.95" customHeight="1">
      <c r="B99" s="43"/>
      <c r="C99" s="44"/>
      <c r="D99" s="44"/>
      <c r="E99" s="44"/>
      <c r="F99" s="44"/>
      <c r="G99" s="44"/>
      <c r="H99" s="44"/>
      <c r="I99" s="44"/>
      <c r="J99" s="44"/>
      <c r="K99" s="44"/>
      <c r="L99" s="44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4"/>
      <c r="Z99" s="44"/>
      <c r="AA99" s="44"/>
      <c r="AB99" s="44"/>
      <c r="AC99" s="44"/>
      <c r="AD99" s="44"/>
      <c r="AE99" s="44"/>
      <c r="AF99" s="44"/>
      <c r="AG99" s="44"/>
      <c r="AH99" s="44"/>
      <c r="AI99" s="44"/>
      <c r="AJ99" s="44"/>
      <c r="AK99" s="44"/>
      <c r="AL99" s="44"/>
      <c r="AM99" s="44"/>
      <c r="AN99" s="44"/>
      <c r="AO99" s="44"/>
      <c r="AP99" s="44"/>
      <c r="AQ99" s="44"/>
      <c r="AR99" s="28"/>
    </row>
  </sheetData>
  <sheetProtection algorithmName="SHA-512" hashValue="3oRIdkVPcxPjWp998AclmOa5dS7LCxW6WhEU5AEdy02M78dRsEzh2VzwimuL/Rh6p81WbrbAxJsmTduyfKA75Q==" saltValue="E7Gzw97lF/QQ4RWOJJk6YPAJHML8phqSGbnRVbWlEM5xeBZSOZECJt0tyoFkvNKE/gengxsMmt1WkkGhvBxOxg==" spinCount="100000" sheet="1" objects="1" scenarios="1" formatColumns="0" formatRows="0"/>
  <mergeCells count="50">
    <mergeCell ref="AR2:BE2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SO 02 - Kotolňa - ústredn...'!C2" display="/" xr:uid="{00000000-0004-0000-0000-000000000000}"/>
    <hyperlink ref="A96" location="'SO 02.150 - Kotolňa - ply...'!C2" display="/" xr:uid="{00000000-0004-0000-0000-000001000000}"/>
    <hyperlink ref="A97" location="'SO-02.130 - Vyregulovanie...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509"/>
  <sheetViews>
    <sheetView showGridLines="0" topLeftCell="A175" workbookViewId="0">
      <selection activeCell="I141" sqref="I141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0"/>
      <c r="M2" s="170"/>
      <c r="N2" s="170"/>
      <c r="O2" s="170"/>
      <c r="P2" s="170"/>
      <c r="Q2" s="170"/>
      <c r="R2" s="170"/>
      <c r="S2" s="170"/>
      <c r="T2" s="170"/>
      <c r="U2" s="170"/>
      <c r="V2" s="170"/>
      <c r="AT2" s="13" t="s">
        <v>83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4.95" customHeight="1">
      <c r="B4" s="16"/>
      <c r="D4" s="17" t="s">
        <v>90</v>
      </c>
      <c r="L4" s="16"/>
      <c r="M4" s="87" t="s">
        <v>9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26.25" customHeight="1">
      <c r="B7" s="16"/>
      <c r="E7" s="207" t="str">
        <f>'Rekapitulácia stavby'!K6</f>
        <v>Obnova historickej a pamiatkovo chránenej budovy chemických laboratórií SPŠ.S.M. v B. Štiavnici</v>
      </c>
      <c r="F7" s="208"/>
      <c r="G7" s="208"/>
      <c r="H7" s="208"/>
      <c r="L7" s="16"/>
    </row>
    <row r="8" spans="2:46" s="1" customFormat="1" ht="12" customHeight="1">
      <c r="B8" s="28"/>
      <c r="D8" s="23" t="s">
        <v>91</v>
      </c>
      <c r="L8" s="28"/>
    </row>
    <row r="9" spans="2:46" s="1" customFormat="1" ht="16.5" customHeight="1">
      <c r="B9" s="28"/>
      <c r="E9" s="188" t="s">
        <v>92</v>
      </c>
      <c r="F9" s="209"/>
      <c r="G9" s="209"/>
      <c r="H9" s="209"/>
      <c r="L9" s="28"/>
    </row>
    <row r="10" spans="2:46" s="1" customFormat="1" ht="11.25">
      <c r="B10" s="28"/>
      <c r="L10" s="28"/>
    </row>
    <row r="11" spans="2:46" s="1" customFormat="1" ht="12" customHeight="1">
      <c r="B11" s="28"/>
      <c r="D11" s="23" t="s">
        <v>17</v>
      </c>
      <c r="F11" s="21" t="s">
        <v>1</v>
      </c>
      <c r="I11" s="23" t="s">
        <v>18</v>
      </c>
      <c r="J11" s="21" t="s">
        <v>1</v>
      </c>
      <c r="L11" s="28"/>
    </row>
    <row r="12" spans="2:46" s="1" customFormat="1" ht="12" customHeight="1">
      <c r="B12" s="28"/>
      <c r="D12" s="23" t="s">
        <v>19</v>
      </c>
      <c r="F12" s="21" t="s">
        <v>20</v>
      </c>
      <c r="I12" s="23" t="s">
        <v>21</v>
      </c>
      <c r="J12" s="51" t="str">
        <f>'Rekapitulácia stavby'!AN8</f>
        <v>1.9.2023</v>
      </c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3" t="s">
        <v>23</v>
      </c>
      <c r="I14" s="23" t="s">
        <v>24</v>
      </c>
      <c r="J14" s="21" t="str">
        <f>IF('Rekapitulácia stavby'!AN10="","",'Rekapitulácia stavby'!AN10)</f>
        <v/>
      </c>
      <c r="L14" s="28"/>
    </row>
    <row r="15" spans="2:46" s="1" customFormat="1" ht="18" customHeight="1">
      <c r="B15" s="28"/>
      <c r="E15" s="21" t="str">
        <f>IF('Rekapitulácia stavby'!E11="","",'Rekapitulácia stavby'!E11)</f>
        <v xml:space="preserve"> </v>
      </c>
      <c r="I15" s="23" t="s">
        <v>26</v>
      </c>
      <c r="J15" s="21" t="str">
        <f>IF('Rekapitulácia stavby'!AN11="","",'Rekapitulácia stavby'!AN11)</f>
        <v/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3" t="s">
        <v>27</v>
      </c>
      <c r="I17" s="23" t="s">
        <v>24</v>
      </c>
      <c r="J17" s="24" t="str">
        <f>'Rekapitulácia stavby'!AN13</f>
        <v>Vyplň údaj</v>
      </c>
      <c r="L17" s="28"/>
    </row>
    <row r="18" spans="2:12" s="1" customFormat="1" ht="18" customHeight="1">
      <c r="B18" s="28"/>
      <c r="E18" s="210" t="str">
        <f>'Rekapitulácia stavby'!E14</f>
        <v>Vyplň údaj</v>
      </c>
      <c r="F18" s="169"/>
      <c r="G18" s="169"/>
      <c r="H18" s="169"/>
      <c r="I18" s="23" t="s">
        <v>26</v>
      </c>
      <c r="J18" s="24" t="str">
        <f>'Rekapitulácia stavby'!AN14</f>
        <v>Vyplň údaj</v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3" t="s">
        <v>29</v>
      </c>
      <c r="I20" s="23" t="s">
        <v>24</v>
      </c>
      <c r="J20" s="21" t="str">
        <f>IF('Rekapitulácia stavby'!AN16="","",'Rekapitulácia stavby'!AN16)</f>
        <v/>
      </c>
      <c r="L20" s="28"/>
    </row>
    <row r="21" spans="2:12" s="1" customFormat="1" ht="18" customHeight="1">
      <c r="B21" s="28"/>
      <c r="E21" s="21" t="str">
        <f>IF('Rekapitulácia stavby'!E17="","",'Rekapitulácia stavby'!E17)</f>
        <v xml:space="preserve"> </v>
      </c>
      <c r="I21" s="23" t="s">
        <v>26</v>
      </c>
      <c r="J21" s="21" t="str">
        <f>IF('Rekapitulácia stavby'!AN17="","",'Rekapitulácia stavby'!AN17)</f>
        <v/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3" t="s">
        <v>31</v>
      </c>
      <c r="I23" s="23" t="s">
        <v>24</v>
      </c>
      <c r="J23" s="21" t="s">
        <v>1</v>
      </c>
      <c r="L23" s="28"/>
    </row>
    <row r="24" spans="2:12" s="1" customFormat="1" ht="18" customHeight="1">
      <c r="B24" s="28"/>
      <c r="E24" s="21" t="s">
        <v>32</v>
      </c>
      <c r="I24" s="23" t="s">
        <v>26</v>
      </c>
      <c r="J24" s="21" t="s">
        <v>1</v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3" t="s">
        <v>33</v>
      </c>
      <c r="L26" s="28"/>
    </row>
    <row r="27" spans="2:12" s="7" customFormat="1" ht="16.5" customHeight="1">
      <c r="B27" s="88"/>
      <c r="E27" s="174" t="s">
        <v>1</v>
      </c>
      <c r="F27" s="174"/>
      <c r="G27" s="174"/>
      <c r="H27" s="174"/>
      <c r="L27" s="88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35" customHeight="1">
      <c r="B30" s="28"/>
      <c r="D30" s="89" t="s">
        <v>34</v>
      </c>
      <c r="J30" s="65">
        <f>ROUND(J137, 2)</f>
        <v>0</v>
      </c>
      <c r="L30" s="28"/>
    </row>
    <row r="31" spans="2:12" s="1" customFormat="1" ht="6.95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45" customHeight="1">
      <c r="B32" s="28"/>
      <c r="F32" s="31" t="s">
        <v>36</v>
      </c>
      <c r="I32" s="31" t="s">
        <v>35</v>
      </c>
      <c r="J32" s="31" t="s">
        <v>37</v>
      </c>
      <c r="L32" s="28"/>
    </row>
    <row r="33" spans="2:12" s="1" customFormat="1" ht="14.45" customHeight="1">
      <c r="B33" s="28"/>
      <c r="D33" s="54" t="s">
        <v>38</v>
      </c>
      <c r="E33" s="33" t="s">
        <v>39</v>
      </c>
      <c r="F33" s="90">
        <f>ROUND((SUM(BE137:BE508)),  2)</f>
        <v>0</v>
      </c>
      <c r="G33" s="91"/>
      <c r="H33" s="91"/>
      <c r="I33" s="92">
        <v>0.2</v>
      </c>
      <c r="J33" s="90">
        <f>ROUND(((SUM(BE137:BE508))*I33),  2)</f>
        <v>0</v>
      </c>
      <c r="L33" s="28"/>
    </row>
    <row r="34" spans="2:12" s="1" customFormat="1" ht="14.45" customHeight="1">
      <c r="B34" s="28"/>
      <c r="E34" s="33" t="s">
        <v>40</v>
      </c>
      <c r="F34" s="90">
        <f>ROUND((SUM(BF137:BF508)),  2)</f>
        <v>0</v>
      </c>
      <c r="G34" s="91"/>
      <c r="H34" s="91"/>
      <c r="I34" s="92">
        <v>0.2</v>
      </c>
      <c r="J34" s="90">
        <f>ROUND(((SUM(BF137:BF508))*I34),  2)</f>
        <v>0</v>
      </c>
      <c r="L34" s="28"/>
    </row>
    <row r="35" spans="2:12" s="1" customFormat="1" ht="14.45" hidden="1" customHeight="1">
      <c r="B35" s="28"/>
      <c r="E35" s="23" t="s">
        <v>41</v>
      </c>
      <c r="F35" s="93">
        <f>ROUND((SUM(BG137:BG508)),  2)</f>
        <v>0</v>
      </c>
      <c r="I35" s="94">
        <v>0.2</v>
      </c>
      <c r="J35" s="93">
        <f>0</f>
        <v>0</v>
      </c>
      <c r="L35" s="28"/>
    </row>
    <row r="36" spans="2:12" s="1" customFormat="1" ht="14.45" hidden="1" customHeight="1">
      <c r="B36" s="28"/>
      <c r="E36" s="23" t="s">
        <v>42</v>
      </c>
      <c r="F36" s="93">
        <f>ROUND((SUM(BH137:BH508)),  2)</f>
        <v>0</v>
      </c>
      <c r="I36" s="94">
        <v>0.2</v>
      </c>
      <c r="J36" s="93">
        <f>0</f>
        <v>0</v>
      </c>
      <c r="L36" s="28"/>
    </row>
    <row r="37" spans="2:12" s="1" customFormat="1" ht="14.45" hidden="1" customHeight="1">
      <c r="B37" s="28"/>
      <c r="E37" s="33" t="s">
        <v>43</v>
      </c>
      <c r="F37" s="90">
        <f>ROUND((SUM(BI137:BI508)),  2)</f>
        <v>0</v>
      </c>
      <c r="G37" s="91"/>
      <c r="H37" s="91"/>
      <c r="I37" s="92">
        <v>0</v>
      </c>
      <c r="J37" s="90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95"/>
      <c r="D39" s="96" t="s">
        <v>44</v>
      </c>
      <c r="E39" s="56"/>
      <c r="F39" s="56"/>
      <c r="G39" s="97" t="s">
        <v>45</v>
      </c>
      <c r="H39" s="98" t="s">
        <v>46</v>
      </c>
      <c r="I39" s="56"/>
      <c r="J39" s="99">
        <f>SUM(J30:J37)</f>
        <v>0</v>
      </c>
      <c r="K39" s="100"/>
      <c r="L39" s="28"/>
    </row>
    <row r="40" spans="2:12" s="1" customFormat="1" ht="14.45" customHeight="1">
      <c r="B40" s="28"/>
      <c r="L40" s="28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28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8"/>
      <c r="D61" s="42" t="s">
        <v>49</v>
      </c>
      <c r="E61" s="30"/>
      <c r="F61" s="101" t="s">
        <v>50</v>
      </c>
      <c r="G61" s="42" t="s">
        <v>49</v>
      </c>
      <c r="H61" s="30"/>
      <c r="I61" s="30"/>
      <c r="J61" s="102" t="s">
        <v>50</v>
      </c>
      <c r="K61" s="30"/>
      <c r="L61" s="28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8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28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8"/>
      <c r="D76" s="42" t="s">
        <v>49</v>
      </c>
      <c r="E76" s="30"/>
      <c r="F76" s="101" t="s">
        <v>50</v>
      </c>
      <c r="G76" s="42" t="s">
        <v>49</v>
      </c>
      <c r="H76" s="30"/>
      <c r="I76" s="30"/>
      <c r="J76" s="102" t="s">
        <v>50</v>
      </c>
      <c r="K76" s="30"/>
      <c r="L76" s="28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4.95" customHeight="1">
      <c r="B82" s="28"/>
      <c r="C82" s="17" t="s">
        <v>93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3" t="s">
        <v>15</v>
      </c>
      <c r="L84" s="28"/>
    </row>
    <row r="85" spans="2:47" s="1" customFormat="1" ht="26.25" customHeight="1">
      <c r="B85" s="28"/>
      <c r="E85" s="207" t="str">
        <f>E7</f>
        <v>Obnova historickej a pamiatkovo chránenej budovy chemických laboratórií SPŠ.S.M. v B. Štiavnici</v>
      </c>
      <c r="F85" s="208"/>
      <c r="G85" s="208"/>
      <c r="H85" s="208"/>
      <c r="L85" s="28"/>
    </row>
    <row r="86" spans="2:47" s="1" customFormat="1" ht="12" customHeight="1">
      <c r="B86" s="28"/>
      <c r="C86" s="23" t="s">
        <v>91</v>
      </c>
      <c r="L86" s="28"/>
    </row>
    <row r="87" spans="2:47" s="1" customFormat="1" ht="16.5" customHeight="1">
      <c r="B87" s="28"/>
      <c r="E87" s="188" t="str">
        <f>E9</f>
        <v>SO 02 - Kotolňa - ústredné vykurovanie</v>
      </c>
      <c r="F87" s="209"/>
      <c r="G87" s="209"/>
      <c r="H87" s="209"/>
      <c r="L87" s="28"/>
    </row>
    <row r="88" spans="2:47" s="1" customFormat="1" ht="6.95" customHeight="1">
      <c r="B88" s="28"/>
      <c r="L88" s="28"/>
    </row>
    <row r="89" spans="2:47" s="1" customFormat="1" ht="12" customHeight="1">
      <c r="B89" s="28"/>
      <c r="C89" s="23" t="s">
        <v>19</v>
      </c>
      <c r="F89" s="21" t="str">
        <f>F12</f>
        <v>Banská Štiavnica</v>
      </c>
      <c r="I89" s="23" t="s">
        <v>21</v>
      </c>
      <c r="J89" s="51" t="str">
        <f>IF(J12="","",J12)</f>
        <v>1.9.2023</v>
      </c>
      <c r="L89" s="28"/>
    </row>
    <row r="90" spans="2:47" s="1" customFormat="1" ht="6.95" customHeight="1">
      <c r="B90" s="28"/>
      <c r="L90" s="28"/>
    </row>
    <row r="91" spans="2:47" s="1" customFormat="1" ht="15.2" customHeight="1">
      <c r="B91" s="28"/>
      <c r="C91" s="23" t="s">
        <v>23</v>
      </c>
      <c r="F91" s="21" t="str">
        <f>E15</f>
        <v xml:space="preserve"> </v>
      </c>
      <c r="I91" s="23" t="s">
        <v>29</v>
      </c>
      <c r="J91" s="26" t="str">
        <f>E21</f>
        <v xml:space="preserve"> </v>
      </c>
      <c r="L91" s="28"/>
    </row>
    <row r="92" spans="2:47" s="1" customFormat="1" ht="15.2" customHeight="1">
      <c r="B92" s="28"/>
      <c r="C92" s="23" t="s">
        <v>27</v>
      </c>
      <c r="F92" s="21" t="str">
        <f>IF(E18="","",E18)</f>
        <v>Vyplň údaj</v>
      </c>
      <c r="I92" s="23" t="s">
        <v>31</v>
      </c>
      <c r="J92" s="26" t="str">
        <f>E24</f>
        <v>Radka Sipková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103" t="s">
        <v>94</v>
      </c>
      <c r="D94" s="95"/>
      <c r="E94" s="95"/>
      <c r="F94" s="95"/>
      <c r="G94" s="95"/>
      <c r="H94" s="95"/>
      <c r="I94" s="95"/>
      <c r="J94" s="104" t="s">
        <v>95</v>
      </c>
      <c r="K94" s="95"/>
      <c r="L94" s="28"/>
    </row>
    <row r="95" spans="2:47" s="1" customFormat="1" ht="10.35" customHeight="1">
      <c r="B95" s="28"/>
      <c r="L95" s="28"/>
    </row>
    <row r="96" spans="2:47" s="1" customFormat="1" ht="22.9" customHeight="1">
      <c r="B96" s="28"/>
      <c r="C96" s="105" t="s">
        <v>96</v>
      </c>
      <c r="J96" s="65">
        <f>J137</f>
        <v>0</v>
      </c>
      <c r="L96" s="28"/>
      <c r="AU96" s="13" t="s">
        <v>97</v>
      </c>
    </row>
    <row r="97" spans="2:12" s="8" customFormat="1" ht="24.95" customHeight="1">
      <c r="B97" s="106"/>
      <c r="D97" s="107" t="s">
        <v>98</v>
      </c>
      <c r="E97" s="108"/>
      <c r="F97" s="108"/>
      <c r="G97" s="108"/>
      <c r="H97" s="108"/>
      <c r="I97" s="108"/>
      <c r="J97" s="109">
        <f>J138</f>
        <v>0</v>
      </c>
      <c r="L97" s="106"/>
    </row>
    <row r="98" spans="2:12" s="9" customFormat="1" ht="19.899999999999999" customHeight="1">
      <c r="B98" s="110"/>
      <c r="D98" s="111" t="s">
        <v>99</v>
      </c>
      <c r="E98" s="112"/>
      <c r="F98" s="112"/>
      <c r="G98" s="112"/>
      <c r="H98" s="112"/>
      <c r="I98" s="112"/>
      <c r="J98" s="113">
        <f>J139</f>
        <v>0</v>
      </c>
      <c r="L98" s="110"/>
    </row>
    <row r="99" spans="2:12" s="9" customFormat="1" ht="19.899999999999999" customHeight="1">
      <c r="B99" s="110"/>
      <c r="D99" s="111" t="s">
        <v>100</v>
      </c>
      <c r="E99" s="112"/>
      <c r="F99" s="112"/>
      <c r="G99" s="112"/>
      <c r="H99" s="112"/>
      <c r="I99" s="112"/>
      <c r="J99" s="113">
        <f>J147</f>
        <v>0</v>
      </c>
      <c r="L99" s="110"/>
    </row>
    <row r="100" spans="2:12" s="9" customFormat="1" ht="19.899999999999999" customHeight="1">
      <c r="B100" s="110"/>
      <c r="D100" s="111" t="s">
        <v>101</v>
      </c>
      <c r="E100" s="112"/>
      <c r="F100" s="112"/>
      <c r="G100" s="112"/>
      <c r="H100" s="112"/>
      <c r="I100" s="112"/>
      <c r="J100" s="113">
        <f>J149</f>
        <v>0</v>
      </c>
      <c r="L100" s="110"/>
    </row>
    <row r="101" spans="2:12" s="9" customFormat="1" ht="19.899999999999999" customHeight="1">
      <c r="B101" s="110"/>
      <c r="D101" s="111" t="s">
        <v>102</v>
      </c>
      <c r="E101" s="112"/>
      <c r="F101" s="112"/>
      <c r="G101" s="112"/>
      <c r="H101" s="112"/>
      <c r="I101" s="112"/>
      <c r="J101" s="113">
        <f>J151</f>
        <v>0</v>
      </c>
      <c r="L101" s="110"/>
    </row>
    <row r="102" spans="2:12" s="8" customFormat="1" ht="24.95" customHeight="1">
      <c r="B102" s="106"/>
      <c r="D102" s="107" t="s">
        <v>103</v>
      </c>
      <c r="E102" s="108"/>
      <c r="F102" s="108"/>
      <c r="G102" s="108"/>
      <c r="H102" s="108"/>
      <c r="I102" s="108"/>
      <c r="J102" s="109">
        <f>J157</f>
        <v>0</v>
      </c>
      <c r="L102" s="106"/>
    </row>
    <row r="103" spans="2:12" s="9" customFormat="1" ht="19.899999999999999" customHeight="1">
      <c r="B103" s="110"/>
      <c r="D103" s="111" t="s">
        <v>104</v>
      </c>
      <c r="E103" s="112"/>
      <c r="F103" s="112"/>
      <c r="G103" s="112"/>
      <c r="H103" s="112"/>
      <c r="I103" s="112"/>
      <c r="J103" s="113">
        <f>J158</f>
        <v>0</v>
      </c>
      <c r="L103" s="110"/>
    </row>
    <row r="104" spans="2:12" s="9" customFormat="1" ht="19.899999999999999" customHeight="1">
      <c r="B104" s="110"/>
      <c r="D104" s="111" t="s">
        <v>105</v>
      </c>
      <c r="E104" s="112"/>
      <c r="F104" s="112"/>
      <c r="G104" s="112"/>
      <c r="H104" s="112"/>
      <c r="I104" s="112"/>
      <c r="J104" s="113">
        <f>J171</f>
        <v>0</v>
      </c>
      <c r="L104" s="110"/>
    </row>
    <row r="105" spans="2:12" s="9" customFormat="1" ht="19.899999999999999" customHeight="1">
      <c r="B105" s="110"/>
      <c r="D105" s="111" t="s">
        <v>106</v>
      </c>
      <c r="E105" s="112"/>
      <c r="F105" s="112"/>
      <c r="G105" s="112"/>
      <c r="H105" s="112"/>
      <c r="I105" s="112"/>
      <c r="J105" s="113">
        <f>J177</f>
        <v>0</v>
      </c>
      <c r="L105" s="110"/>
    </row>
    <row r="106" spans="2:12" s="9" customFormat="1" ht="19.899999999999999" customHeight="1">
      <c r="B106" s="110"/>
      <c r="D106" s="111" t="s">
        <v>107</v>
      </c>
      <c r="E106" s="112"/>
      <c r="F106" s="112"/>
      <c r="G106" s="112"/>
      <c r="H106" s="112"/>
      <c r="I106" s="112"/>
      <c r="J106" s="113">
        <f>J211</f>
        <v>0</v>
      </c>
      <c r="L106" s="110"/>
    </row>
    <row r="107" spans="2:12" s="9" customFormat="1" ht="19.899999999999999" customHeight="1">
      <c r="B107" s="110"/>
      <c r="D107" s="111" t="s">
        <v>108</v>
      </c>
      <c r="E107" s="112"/>
      <c r="F107" s="112"/>
      <c r="G107" s="112"/>
      <c r="H107" s="112"/>
      <c r="I107" s="112"/>
      <c r="J107" s="113">
        <f>J252</f>
        <v>0</v>
      </c>
      <c r="L107" s="110"/>
    </row>
    <row r="108" spans="2:12" s="9" customFormat="1" ht="19.899999999999999" customHeight="1">
      <c r="B108" s="110"/>
      <c r="D108" s="111" t="s">
        <v>109</v>
      </c>
      <c r="E108" s="112"/>
      <c r="F108" s="112"/>
      <c r="G108" s="112"/>
      <c r="H108" s="112"/>
      <c r="I108" s="112"/>
      <c r="J108" s="113">
        <f>J367</f>
        <v>0</v>
      </c>
      <c r="L108" s="110"/>
    </row>
    <row r="109" spans="2:12" s="9" customFormat="1" ht="19.899999999999999" customHeight="1">
      <c r="B109" s="110"/>
      <c r="D109" s="111" t="s">
        <v>110</v>
      </c>
      <c r="E109" s="112"/>
      <c r="F109" s="112"/>
      <c r="G109" s="112"/>
      <c r="H109" s="112"/>
      <c r="I109" s="112"/>
      <c r="J109" s="113">
        <f>J436</f>
        <v>0</v>
      </c>
      <c r="L109" s="110"/>
    </row>
    <row r="110" spans="2:12" s="9" customFormat="1" ht="19.899999999999999" customHeight="1">
      <c r="B110" s="110"/>
      <c r="D110" s="111" t="s">
        <v>111</v>
      </c>
      <c r="E110" s="112"/>
      <c r="F110" s="112"/>
      <c r="G110" s="112"/>
      <c r="H110" s="112"/>
      <c r="I110" s="112"/>
      <c r="J110" s="113">
        <f>J444</f>
        <v>0</v>
      </c>
      <c r="L110" s="110"/>
    </row>
    <row r="111" spans="2:12" s="9" customFormat="1" ht="19.899999999999999" customHeight="1">
      <c r="B111" s="110"/>
      <c r="D111" s="111" t="s">
        <v>112</v>
      </c>
      <c r="E111" s="112"/>
      <c r="F111" s="112"/>
      <c r="G111" s="112"/>
      <c r="H111" s="112"/>
      <c r="I111" s="112"/>
      <c r="J111" s="113">
        <f>J457</f>
        <v>0</v>
      </c>
      <c r="L111" s="110"/>
    </row>
    <row r="112" spans="2:12" s="8" customFormat="1" ht="24.95" customHeight="1">
      <c r="B112" s="106"/>
      <c r="D112" s="107" t="s">
        <v>113</v>
      </c>
      <c r="E112" s="108"/>
      <c r="F112" s="108"/>
      <c r="G112" s="108"/>
      <c r="H112" s="108"/>
      <c r="I112" s="108"/>
      <c r="J112" s="109">
        <f>J466</f>
        <v>0</v>
      </c>
      <c r="L112" s="106"/>
    </row>
    <row r="113" spans="2:12" s="9" customFormat="1" ht="19.899999999999999" customHeight="1">
      <c r="B113" s="110"/>
      <c r="D113" s="111" t="s">
        <v>114</v>
      </c>
      <c r="E113" s="112"/>
      <c r="F113" s="112"/>
      <c r="G113" s="112"/>
      <c r="H113" s="112"/>
      <c r="I113" s="112"/>
      <c r="J113" s="113">
        <f>J467</f>
        <v>0</v>
      </c>
      <c r="L113" s="110"/>
    </row>
    <row r="114" spans="2:12" s="9" customFormat="1" ht="19.899999999999999" customHeight="1">
      <c r="B114" s="110"/>
      <c r="D114" s="111" t="s">
        <v>115</v>
      </c>
      <c r="E114" s="112"/>
      <c r="F114" s="112"/>
      <c r="G114" s="112"/>
      <c r="H114" s="112"/>
      <c r="I114" s="112"/>
      <c r="J114" s="113">
        <f>J469</f>
        <v>0</v>
      </c>
      <c r="L114" s="110"/>
    </row>
    <row r="115" spans="2:12" s="9" customFormat="1" ht="19.899999999999999" customHeight="1">
      <c r="B115" s="110"/>
      <c r="D115" s="111" t="s">
        <v>116</v>
      </c>
      <c r="E115" s="112"/>
      <c r="F115" s="112"/>
      <c r="G115" s="112"/>
      <c r="H115" s="112"/>
      <c r="I115" s="112"/>
      <c r="J115" s="113">
        <f>J500</f>
        <v>0</v>
      </c>
      <c r="L115" s="110"/>
    </row>
    <row r="116" spans="2:12" s="8" customFormat="1" ht="24.95" customHeight="1">
      <c r="B116" s="106"/>
      <c r="D116" s="107" t="s">
        <v>117</v>
      </c>
      <c r="E116" s="108"/>
      <c r="F116" s="108"/>
      <c r="G116" s="108"/>
      <c r="H116" s="108"/>
      <c r="I116" s="108"/>
      <c r="J116" s="109">
        <f>J502</f>
        <v>0</v>
      </c>
      <c r="L116" s="106"/>
    </row>
    <row r="117" spans="2:12" s="8" customFormat="1" ht="24.95" customHeight="1">
      <c r="B117" s="106"/>
      <c r="D117" s="107" t="s">
        <v>118</v>
      </c>
      <c r="E117" s="108"/>
      <c r="F117" s="108"/>
      <c r="G117" s="108"/>
      <c r="H117" s="108"/>
      <c r="I117" s="108"/>
      <c r="J117" s="109">
        <f>J505</f>
        <v>0</v>
      </c>
      <c r="L117" s="106"/>
    </row>
    <row r="118" spans="2:12" s="1" customFormat="1" ht="21.75" customHeight="1">
      <c r="B118" s="28"/>
      <c r="L118" s="28"/>
    </row>
    <row r="119" spans="2:12" s="1" customFormat="1" ht="6.95" customHeight="1">
      <c r="B119" s="43"/>
      <c r="C119" s="44"/>
      <c r="D119" s="44"/>
      <c r="E119" s="44"/>
      <c r="F119" s="44"/>
      <c r="G119" s="44"/>
      <c r="H119" s="44"/>
      <c r="I119" s="44"/>
      <c r="J119" s="44"/>
      <c r="K119" s="44"/>
      <c r="L119" s="28"/>
    </row>
    <row r="123" spans="2:12" s="1" customFormat="1" ht="6.95" customHeight="1">
      <c r="B123" s="45"/>
      <c r="C123" s="46"/>
      <c r="D123" s="46"/>
      <c r="E123" s="46"/>
      <c r="F123" s="46"/>
      <c r="G123" s="46"/>
      <c r="H123" s="46"/>
      <c r="I123" s="46"/>
      <c r="J123" s="46"/>
      <c r="K123" s="46"/>
      <c r="L123" s="28"/>
    </row>
    <row r="124" spans="2:12" s="1" customFormat="1" ht="24.95" customHeight="1">
      <c r="B124" s="28"/>
      <c r="C124" s="17" t="s">
        <v>119</v>
      </c>
      <c r="L124" s="28"/>
    </row>
    <row r="125" spans="2:12" s="1" customFormat="1" ht="6.95" customHeight="1">
      <c r="B125" s="28"/>
      <c r="L125" s="28"/>
    </row>
    <row r="126" spans="2:12" s="1" customFormat="1" ht="12" customHeight="1">
      <c r="B126" s="28"/>
      <c r="C126" s="23" t="s">
        <v>15</v>
      </c>
      <c r="L126" s="28"/>
    </row>
    <row r="127" spans="2:12" s="1" customFormat="1" ht="26.25" customHeight="1">
      <c r="B127" s="28"/>
      <c r="E127" s="207" t="str">
        <f>E7</f>
        <v>Obnova historickej a pamiatkovo chránenej budovy chemických laboratórií SPŠ.S.M. v B. Štiavnici</v>
      </c>
      <c r="F127" s="208"/>
      <c r="G127" s="208"/>
      <c r="H127" s="208"/>
      <c r="L127" s="28"/>
    </row>
    <row r="128" spans="2:12" s="1" customFormat="1" ht="12" customHeight="1">
      <c r="B128" s="28"/>
      <c r="C128" s="23" t="s">
        <v>91</v>
      </c>
      <c r="L128" s="28"/>
    </row>
    <row r="129" spans="2:65" s="1" customFormat="1" ht="16.5" customHeight="1">
      <c r="B129" s="28"/>
      <c r="E129" s="188" t="str">
        <f>E9</f>
        <v>SO 02 - Kotolňa - ústredné vykurovanie</v>
      </c>
      <c r="F129" s="209"/>
      <c r="G129" s="209"/>
      <c r="H129" s="209"/>
      <c r="L129" s="28"/>
    </row>
    <row r="130" spans="2:65" s="1" customFormat="1" ht="6.95" customHeight="1">
      <c r="B130" s="28"/>
      <c r="L130" s="28"/>
    </row>
    <row r="131" spans="2:65" s="1" customFormat="1" ht="12" customHeight="1">
      <c r="B131" s="28"/>
      <c r="C131" s="23" t="s">
        <v>19</v>
      </c>
      <c r="F131" s="21" t="str">
        <f>F12</f>
        <v>Banská Štiavnica</v>
      </c>
      <c r="I131" s="23" t="s">
        <v>21</v>
      </c>
      <c r="J131" s="51" t="str">
        <f>IF(J12="","",J12)</f>
        <v>1.9.2023</v>
      </c>
      <c r="L131" s="28"/>
    </row>
    <row r="132" spans="2:65" s="1" customFormat="1" ht="6.95" customHeight="1">
      <c r="B132" s="28"/>
      <c r="L132" s="28"/>
    </row>
    <row r="133" spans="2:65" s="1" customFormat="1" ht="15.2" customHeight="1">
      <c r="B133" s="28"/>
      <c r="C133" s="23" t="s">
        <v>23</v>
      </c>
      <c r="F133" s="21" t="str">
        <f>E15</f>
        <v xml:space="preserve"> </v>
      </c>
      <c r="I133" s="23" t="s">
        <v>29</v>
      </c>
      <c r="J133" s="26" t="str">
        <f>E21</f>
        <v xml:space="preserve"> </v>
      </c>
      <c r="L133" s="28"/>
    </row>
    <row r="134" spans="2:65" s="1" customFormat="1" ht="15.2" customHeight="1">
      <c r="B134" s="28"/>
      <c r="C134" s="23" t="s">
        <v>27</v>
      </c>
      <c r="F134" s="21" t="str">
        <f>IF(E18="","",E18)</f>
        <v>Vyplň údaj</v>
      </c>
      <c r="I134" s="23" t="s">
        <v>31</v>
      </c>
      <c r="J134" s="26" t="str">
        <f>E24</f>
        <v>Radka Sipková</v>
      </c>
      <c r="L134" s="28"/>
    </row>
    <row r="135" spans="2:65" s="1" customFormat="1" ht="10.35" customHeight="1">
      <c r="B135" s="28"/>
      <c r="L135" s="28"/>
    </row>
    <row r="136" spans="2:65" s="10" customFormat="1" ht="29.25" customHeight="1">
      <c r="B136" s="114"/>
      <c r="C136" s="115" t="s">
        <v>120</v>
      </c>
      <c r="D136" s="116" t="s">
        <v>59</v>
      </c>
      <c r="E136" s="116" t="s">
        <v>55</v>
      </c>
      <c r="F136" s="116" t="s">
        <v>56</v>
      </c>
      <c r="G136" s="116" t="s">
        <v>121</v>
      </c>
      <c r="H136" s="116" t="s">
        <v>122</v>
      </c>
      <c r="I136" s="116" t="s">
        <v>123</v>
      </c>
      <c r="J136" s="117" t="s">
        <v>95</v>
      </c>
      <c r="K136" s="118" t="s">
        <v>124</v>
      </c>
      <c r="L136" s="114"/>
      <c r="M136" s="58" t="s">
        <v>1</v>
      </c>
      <c r="N136" s="59" t="s">
        <v>38</v>
      </c>
      <c r="O136" s="59" t="s">
        <v>125</v>
      </c>
      <c r="P136" s="59" t="s">
        <v>126</v>
      </c>
      <c r="Q136" s="59" t="s">
        <v>127</v>
      </c>
      <c r="R136" s="59" t="s">
        <v>128</v>
      </c>
      <c r="S136" s="59" t="s">
        <v>129</v>
      </c>
      <c r="T136" s="60" t="s">
        <v>130</v>
      </c>
    </row>
    <row r="137" spans="2:65" s="1" customFormat="1" ht="22.9" customHeight="1">
      <c r="B137" s="28"/>
      <c r="C137" s="63" t="s">
        <v>96</v>
      </c>
      <c r="J137" s="119">
        <f>BK137</f>
        <v>0</v>
      </c>
      <c r="L137" s="28"/>
      <c r="M137" s="61"/>
      <c r="N137" s="52"/>
      <c r="O137" s="52"/>
      <c r="P137" s="120">
        <f>P138+P157+P466+P502+P505</f>
        <v>0</v>
      </c>
      <c r="Q137" s="52"/>
      <c r="R137" s="120">
        <f>R138+R157+R466+R502+R505</f>
        <v>17.988037599999998</v>
      </c>
      <c r="S137" s="52"/>
      <c r="T137" s="121">
        <f>T138+T157+T466+T502+T505</f>
        <v>10.2927</v>
      </c>
      <c r="AT137" s="13" t="s">
        <v>73</v>
      </c>
      <c r="AU137" s="13" t="s">
        <v>97</v>
      </c>
      <c r="BK137" s="122">
        <f>BK138+BK157+BK466+BK502+BK505</f>
        <v>0</v>
      </c>
    </row>
    <row r="138" spans="2:65" s="11" customFormat="1" ht="25.9" customHeight="1">
      <c r="B138" s="123"/>
      <c r="D138" s="124" t="s">
        <v>73</v>
      </c>
      <c r="E138" s="125" t="s">
        <v>131</v>
      </c>
      <c r="F138" s="125" t="s">
        <v>132</v>
      </c>
      <c r="I138" s="126"/>
      <c r="J138" s="127">
        <f>BK138</f>
        <v>0</v>
      </c>
      <c r="L138" s="123"/>
      <c r="M138" s="128"/>
      <c r="P138" s="129">
        <f>P139+P147+P149+P151</f>
        <v>0</v>
      </c>
      <c r="R138" s="129">
        <f>R139+R147+R149+R151</f>
        <v>14.24397621</v>
      </c>
      <c r="T138" s="130">
        <f>T139+T147+T149+T151</f>
        <v>3.5999999999999999E-3</v>
      </c>
      <c r="AR138" s="124" t="s">
        <v>82</v>
      </c>
      <c r="AT138" s="131" t="s">
        <v>73</v>
      </c>
      <c r="AU138" s="131" t="s">
        <v>74</v>
      </c>
      <c r="AY138" s="124" t="s">
        <v>133</v>
      </c>
      <c r="BK138" s="132">
        <f>BK139+BK147+BK149+BK151</f>
        <v>0</v>
      </c>
    </row>
    <row r="139" spans="2:65" s="11" customFormat="1" ht="22.9" customHeight="1">
      <c r="B139" s="123"/>
      <c r="D139" s="124" t="s">
        <v>73</v>
      </c>
      <c r="E139" s="133" t="s">
        <v>82</v>
      </c>
      <c r="F139" s="133" t="s">
        <v>134</v>
      </c>
      <c r="I139" s="126"/>
      <c r="J139" s="134">
        <f>BK139</f>
        <v>0</v>
      </c>
      <c r="L139" s="123"/>
      <c r="M139" s="128"/>
      <c r="P139" s="129">
        <f>SUM(P140:P146)</f>
        <v>0</v>
      </c>
      <c r="R139" s="129">
        <f>SUM(R140:R146)</f>
        <v>10</v>
      </c>
      <c r="T139" s="130">
        <f>SUM(T140:T146)</f>
        <v>0</v>
      </c>
      <c r="AR139" s="124" t="s">
        <v>82</v>
      </c>
      <c r="AT139" s="131" t="s">
        <v>73</v>
      </c>
      <c r="AU139" s="131" t="s">
        <v>82</v>
      </c>
      <c r="AY139" s="124" t="s">
        <v>133</v>
      </c>
      <c r="BK139" s="132">
        <f>SUM(BK140:BK146)</f>
        <v>0</v>
      </c>
    </row>
    <row r="140" spans="2:65" s="1" customFormat="1" ht="21.75" customHeight="1">
      <c r="B140" s="28"/>
      <c r="C140" s="135" t="s">
        <v>135</v>
      </c>
      <c r="D140" s="135" t="s">
        <v>136</v>
      </c>
      <c r="E140" s="136" t="s">
        <v>137</v>
      </c>
      <c r="F140" s="137" t="s">
        <v>138</v>
      </c>
      <c r="G140" s="138" t="s">
        <v>139</v>
      </c>
      <c r="H140" s="139">
        <v>21.6</v>
      </c>
      <c r="I140" s="140"/>
      <c r="J140" s="141">
        <f t="shared" ref="J140:J146" si="0">ROUND(I140*H140,2)</f>
        <v>0</v>
      </c>
      <c r="K140" s="142"/>
      <c r="L140" s="28"/>
      <c r="M140" s="143" t="s">
        <v>1</v>
      </c>
      <c r="N140" s="144" t="s">
        <v>40</v>
      </c>
      <c r="P140" s="145">
        <f t="shared" ref="P140:P146" si="1">O140*H140</f>
        <v>0</v>
      </c>
      <c r="Q140" s="145">
        <v>0</v>
      </c>
      <c r="R140" s="145">
        <f t="shared" ref="R140:R146" si="2">Q140*H140</f>
        <v>0</v>
      </c>
      <c r="S140" s="145">
        <v>0</v>
      </c>
      <c r="T140" s="146">
        <f t="shared" ref="T140:T146" si="3">S140*H140</f>
        <v>0</v>
      </c>
      <c r="AR140" s="147" t="s">
        <v>140</v>
      </c>
      <c r="AT140" s="147" t="s">
        <v>136</v>
      </c>
      <c r="AU140" s="147" t="s">
        <v>141</v>
      </c>
      <c r="AY140" s="13" t="s">
        <v>133</v>
      </c>
      <c r="BE140" s="148">
        <f t="shared" ref="BE140:BE146" si="4">IF(N140="základná",J140,0)</f>
        <v>0</v>
      </c>
      <c r="BF140" s="148">
        <f t="shared" ref="BF140:BF146" si="5">IF(N140="znížená",J140,0)</f>
        <v>0</v>
      </c>
      <c r="BG140" s="148">
        <f t="shared" ref="BG140:BG146" si="6">IF(N140="zákl. prenesená",J140,0)</f>
        <v>0</v>
      </c>
      <c r="BH140" s="148">
        <f t="shared" ref="BH140:BH146" si="7">IF(N140="zníž. prenesená",J140,0)</f>
        <v>0</v>
      </c>
      <c r="BI140" s="148">
        <f t="shared" ref="BI140:BI146" si="8">IF(N140="nulová",J140,0)</f>
        <v>0</v>
      </c>
      <c r="BJ140" s="13" t="s">
        <v>141</v>
      </c>
      <c r="BK140" s="148">
        <f t="shared" ref="BK140:BK146" si="9">ROUND(I140*H140,2)</f>
        <v>0</v>
      </c>
      <c r="BL140" s="13" t="s">
        <v>140</v>
      </c>
      <c r="BM140" s="147" t="s">
        <v>142</v>
      </c>
    </row>
    <row r="141" spans="2:65" s="1" customFormat="1" ht="24.2" customHeight="1">
      <c r="B141" s="28"/>
      <c r="C141" s="135" t="s">
        <v>143</v>
      </c>
      <c r="D141" s="135" t="s">
        <v>136</v>
      </c>
      <c r="E141" s="136" t="s">
        <v>144</v>
      </c>
      <c r="F141" s="137" t="s">
        <v>145</v>
      </c>
      <c r="G141" s="138" t="s">
        <v>139</v>
      </c>
      <c r="H141" s="139">
        <v>17.100000000000001</v>
      </c>
      <c r="I141" s="140"/>
      <c r="J141" s="141">
        <f t="shared" si="0"/>
        <v>0</v>
      </c>
      <c r="K141" s="142"/>
      <c r="L141" s="28"/>
      <c r="M141" s="143" t="s">
        <v>1</v>
      </c>
      <c r="N141" s="144" t="s">
        <v>40</v>
      </c>
      <c r="P141" s="145">
        <f t="shared" si="1"/>
        <v>0</v>
      </c>
      <c r="Q141" s="145">
        <v>0</v>
      </c>
      <c r="R141" s="145">
        <f t="shared" si="2"/>
        <v>0</v>
      </c>
      <c r="S141" s="145">
        <v>0</v>
      </c>
      <c r="T141" s="146">
        <f t="shared" si="3"/>
        <v>0</v>
      </c>
      <c r="AR141" s="147" t="s">
        <v>140</v>
      </c>
      <c r="AT141" s="147" t="s">
        <v>136</v>
      </c>
      <c r="AU141" s="147" t="s">
        <v>141</v>
      </c>
      <c r="AY141" s="13" t="s">
        <v>133</v>
      </c>
      <c r="BE141" s="148">
        <f t="shared" si="4"/>
        <v>0</v>
      </c>
      <c r="BF141" s="148">
        <f t="shared" si="5"/>
        <v>0</v>
      </c>
      <c r="BG141" s="148">
        <f t="shared" si="6"/>
        <v>0</v>
      </c>
      <c r="BH141" s="148">
        <f t="shared" si="7"/>
        <v>0</v>
      </c>
      <c r="BI141" s="148">
        <f t="shared" si="8"/>
        <v>0</v>
      </c>
      <c r="BJ141" s="13" t="s">
        <v>141</v>
      </c>
      <c r="BK141" s="148">
        <f t="shared" si="9"/>
        <v>0</v>
      </c>
      <c r="BL141" s="13" t="s">
        <v>140</v>
      </c>
      <c r="BM141" s="147" t="s">
        <v>146</v>
      </c>
    </row>
    <row r="142" spans="2:65" s="1" customFormat="1" ht="24.2" customHeight="1">
      <c r="B142" s="28"/>
      <c r="C142" s="135" t="s">
        <v>147</v>
      </c>
      <c r="D142" s="135" t="s">
        <v>136</v>
      </c>
      <c r="E142" s="136" t="s">
        <v>148</v>
      </c>
      <c r="F142" s="137" t="s">
        <v>149</v>
      </c>
      <c r="G142" s="138" t="s">
        <v>150</v>
      </c>
      <c r="H142" s="139">
        <v>5.2</v>
      </c>
      <c r="I142" s="140"/>
      <c r="J142" s="141">
        <f t="shared" si="0"/>
        <v>0</v>
      </c>
      <c r="K142" s="142"/>
      <c r="L142" s="28"/>
      <c r="M142" s="143" t="s">
        <v>1</v>
      </c>
      <c r="N142" s="144" t="s">
        <v>40</v>
      </c>
      <c r="P142" s="145">
        <f t="shared" si="1"/>
        <v>0</v>
      </c>
      <c r="Q142" s="145">
        <v>0</v>
      </c>
      <c r="R142" s="145">
        <f t="shared" si="2"/>
        <v>0</v>
      </c>
      <c r="S142" s="145">
        <v>0</v>
      </c>
      <c r="T142" s="146">
        <f t="shared" si="3"/>
        <v>0</v>
      </c>
      <c r="AR142" s="147" t="s">
        <v>140</v>
      </c>
      <c r="AT142" s="147" t="s">
        <v>136</v>
      </c>
      <c r="AU142" s="147" t="s">
        <v>141</v>
      </c>
      <c r="AY142" s="13" t="s">
        <v>133</v>
      </c>
      <c r="BE142" s="148">
        <f t="shared" si="4"/>
        <v>0</v>
      </c>
      <c r="BF142" s="148">
        <f t="shared" si="5"/>
        <v>0</v>
      </c>
      <c r="BG142" s="148">
        <f t="shared" si="6"/>
        <v>0</v>
      </c>
      <c r="BH142" s="148">
        <f t="shared" si="7"/>
        <v>0</v>
      </c>
      <c r="BI142" s="148">
        <f t="shared" si="8"/>
        <v>0</v>
      </c>
      <c r="BJ142" s="13" t="s">
        <v>141</v>
      </c>
      <c r="BK142" s="148">
        <f t="shared" si="9"/>
        <v>0</v>
      </c>
      <c r="BL142" s="13" t="s">
        <v>140</v>
      </c>
      <c r="BM142" s="147" t="s">
        <v>151</v>
      </c>
    </row>
    <row r="143" spans="2:65" s="1" customFormat="1" ht="24.2" customHeight="1">
      <c r="B143" s="28"/>
      <c r="C143" s="135" t="s">
        <v>152</v>
      </c>
      <c r="D143" s="135" t="s">
        <v>136</v>
      </c>
      <c r="E143" s="136" t="s">
        <v>153</v>
      </c>
      <c r="F143" s="137" t="s">
        <v>154</v>
      </c>
      <c r="G143" s="138" t="s">
        <v>139</v>
      </c>
      <c r="H143" s="139">
        <v>13</v>
      </c>
      <c r="I143" s="140"/>
      <c r="J143" s="141">
        <f t="shared" si="0"/>
        <v>0</v>
      </c>
      <c r="K143" s="142"/>
      <c r="L143" s="28"/>
      <c r="M143" s="143" t="s">
        <v>1</v>
      </c>
      <c r="N143" s="144" t="s">
        <v>40</v>
      </c>
      <c r="P143" s="145">
        <f t="shared" si="1"/>
        <v>0</v>
      </c>
      <c r="Q143" s="145">
        <v>0</v>
      </c>
      <c r="R143" s="145">
        <f t="shared" si="2"/>
        <v>0</v>
      </c>
      <c r="S143" s="145">
        <v>0</v>
      </c>
      <c r="T143" s="146">
        <f t="shared" si="3"/>
        <v>0</v>
      </c>
      <c r="AR143" s="147" t="s">
        <v>140</v>
      </c>
      <c r="AT143" s="147" t="s">
        <v>136</v>
      </c>
      <c r="AU143" s="147" t="s">
        <v>141</v>
      </c>
      <c r="AY143" s="13" t="s">
        <v>133</v>
      </c>
      <c r="BE143" s="148">
        <f t="shared" si="4"/>
        <v>0</v>
      </c>
      <c r="BF143" s="148">
        <f t="shared" si="5"/>
        <v>0</v>
      </c>
      <c r="BG143" s="148">
        <f t="shared" si="6"/>
        <v>0</v>
      </c>
      <c r="BH143" s="148">
        <f t="shared" si="7"/>
        <v>0</v>
      </c>
      <c r="BI143" s="148">
        <f t="shared" si="8"/>
        <v>0</v>
      </c>
      <c r="BJ143" s="13" t="s">
        <v>141</v>
      </c>
      <c r="BK143" s="148">
        <f t="shared" si="9"/>
        <v>0</v>
      </c>
      <c r="BL143" s="13" t="s">
        <v>140</v>
      </c>
      <c r="BM143" s="147" t="s">
        <v>155</v>
      </c>
    </row>
    <row r="144" spans="2:65" s="1" customFormat="1" ht="16.5" customHeight="1">
      <c r="B144" s="28"/>
      <c r="C144" s="135" t="s">
        <v>156</v>
      </c>
      <c r="D144" s="135" t="s">
        <v>136</v>
      </c>
      <c r="E144" s="136" t="s">
        <v>157</v>
      </c>
      <c r="F144" s="137" t="s">
        <v>158</v>
      </c>
      <c r="G144" s="138" t="s">
        <v>139</v>
      </c>
      <c r="H144" s="139">
        <v>6.48</v>
      </c>
      <c r="I144" s="140"/>
      <c r="J144" s="141">
        <f t="shared" si="0"/>
        <v>0</v>
      </c>
      <c r="K144" s="142"/>
      <c r="L144" s="28"/>
      <c r="M144" s="143" t="s">
        <v>1</v>
      </c>
      <c r="N144" s="144" t="s">
        <v>40</v>
      </c>
      <c r="P144" s="145">
        <f t="shared" si="1"/>
        <v>0</v>
      </c>
      <c r="Q144" s="145">
        <v>0</v>
      </c>
      <c r="R144" s="145">
        <f t="shared" si="2"/>
        <v>0</v>
      </c>
      <c r="S144" s="145">
        <v>0</v>
      </c>
      <c r="T144" s="146">
        <f t="shared" si="3"/>
        <v>0</v>
      </c>
      <c r="AR144" s="147" t="s">
        <v>140</v>
      </c>
      <c r="AT144" s="147" t="s">
        <v>136</v>
      </c>
      <c r="AU144" s="147" t="s">
        <v>141</v>
      </c>
      <c r="AY144" s="13" t="s">
        <v>133</v>
      </c>
      <c r="BE144" s="148">
        <f t="shared" si="4"/>
        <v>0</v>
      </c>
      <c r="BF144" s="148">
        <f t="shared" si="5"/>
        <v>0</v>
      </c>
      <c r="BG144" s="148">
        <f t="shared" si="6"/>
        <v>0</v>
      </c>
      <c r="BH144" s="148">
        <f t="shared" si="7"/>
        <v>0</v>
      </c>
      <c r="BI144" s="148">
        <f t="shared" si="8"/>
        <v>0</v>
      </c>
      <c r="BJ144" s="13" t="s">
        <v>141</v>
      </c>
      <c r="BK144" s="148">
        <f t="shared" si="9"/>
        <v>0</v>
      </c>
      <c r="BL144" s="13" t="s">
        <v>140</v>
      </c>
      <c r="BM144" s="147" t="s">
        <v>159</v>
      </c>
    </row>
    <row r="145" spans="2:65" s="1" customFormat="1" ht="16.5" customHeight="1">
      <c r="B145" s="28"/>
      <c r="C145" s="149" t="s">
        <v>160</v>
      </c>
      <c r="D145" s="149" t="s">
        <v>161</v>
      </c>
      <c r="E145" s="150" t="s">
        <v>162</v>
      </c>
      <c r="F145" s="151" t="s">
        <v>163</v>
      </c>
      <c r="G145" s="152" t="s">
        <v>150</v>
      </c>
      <c r="H145" s="153">
        <v>10</v>
      </c>
      <c r="I145" s="154"/>
      <c r="J145" s="155">
        <f t="shared" si="0"/>
        <v>0</v>
      </c>
      <c r="K145" s="156"/>
      <c r="L145" s="157"/>
      <c r="M145" s="158" t="s">
        <v>1</v>
      </c>
      <c r="N145" s="159" t="s">
        <v>40</v>
      </c>
      <c r="P145" s="145">
        <f t="shared" si="1"/>
        <v>0</v>
      </c>
      <c r="Q145" s="145">
        <v>1</v>
      </c>
      <c r="R145" s="145">
        <f t="shared" si="2"/>
        <v>10</v>
      </c>
      <c r="S145" s="145">
        <v>0</v>
      </c>
      <c r="T145" s="146">
        <f t="shared" si="3"/>
        <v>0</v>
      </c>
      <c r="AR145" s="147" t="s">
        <v>164</v>
      </c>
      <c r="AT145" s="147" t="s">
        <v>161</v>
      </c>
      <c r="AU145" s="147" t="s">
        <v>141</v>
      </c>
      <c r="AY145" s="13" t="s">
        <v>133</v>
      </c>
      <c r="BE145" s="148">
        <f t="shared" si="4"/>
        <v>0</v>
      </c>
      <c r="BF145" s="148">
        <f t="shared" si="5"/>
        <v>0</v>
      </c>
      <c r="BG145" s="148">
        <f t="shared" si="6"/>
        <v>0</v>
      </c>
      <c r="BH145" s="148">
        <f t="shared" si="7"/>
        <v>0</v>
      </c>
      <c r="BI145" s="148">
        <f t="shared" si="8"/>
        <v>0</v>
      </c>
      <c r="BJ145" s="13" t="s">
        <v>141</v>
      </c>
      <c r="BK145" s="148">
        <f t="shared" si="9"/>
        <v>0</v>
      </c>
      <c r="BL145" s="13" t="s">
        <v>140</v>
      </c>
      <c r="BM145" s="147" t="s">
        <v>165</v>
      </c>
    </row>
    <row r="146" spans="2:65" s="1" customFormat="1" ht="21.75" customHeight="1">
      <c r="B146" s="28"/>
      <c r="C146" s="135" t="s">
        <v>166</v>
      </c>
      <c r="D146" s="135" t="s">
        <v>136</v>
      </c>
      <c r="E146" s="136" t="s">
        <v>167</v>
      </c>
      <c r="F146" s="137" t="s">
        <v>168</v>
      </c>
      <c r="G146" s="138" t="s">
        <v>169</v>
      </c>
      <c r="H146" s="139">
        <v>32.4</v>
      </c>
      <c r="I146" s="140"/>
      <c r="J146" s="141">
        <f t="shared" si="0"/>
        <v>0</v>
      </c>
      <c r="K146" s="142"/>
      <c r="L146" s="28"/>
      <c r="M146" s="143" t="s">
        <v>1</v>
      </c>
      <c r="N146" s="144" t="s">
        <v>40</v>
      </c>
      <c r="P146" s="145">
        <f t="shared" si="1"/>
        <v>0</v>
      </c>
      <c r="Q146" s="145">
        <v>0</v>
      </c>
      <c r="R146" s="145">
        <f t="shared" si="2"/>
        <v>0</v>
      </c>
      <c r="S146" s="145">
        <v>0</v>
      </c>
      <c r="T146" s="146">
        <f t="shared" si="3"/>
        <v>0</v>
      </c>
      <c r="AR146" s="147" t="s">
        <v>140</v>
      </c>
      <c r="AT146" s="147" t="s">
        <v>136</v>
      </c>
      <c r="AU146" s="147" t="s">
        <v>141</v>
      </c>
      <c r="AY146" s="13" t="s">
        <v>133</v>
      </c>
      <c r="BE146" s="148">
        <f t="shared" si="4"/>
        <v>0</v>
      </c>
      <c r="BF146" s="148">
        <f t="shared" si="5"/>
        <v>0</v>
      </c>
      <c r="BG146" s="148">
        <f t="shared" si="6"/>
        <v>0</v>
      </c>
      <c r="BH146" s="148">
        <f t="shared" si="7"/>
        <v>0</v>
      </c>
      <c r="BI146" s="148">
        <f t="shared" si="8"/>
        <v>0</v>
      </c>
      <c r="BJ146" s="13" t="s">
        <v>141</v>
      </c>
      <c r="BK146" s="148">
        <f t="shared" si="9"/>
        <v>0</v>
      </c>
      <c r="BL146" s="13" t="s">
        <v>140</v>
      </c>
      <c r="BM146" s="147" t="s">
        <v>170</v>
      </c>
    </row>
    <row r="147" spans="2:65" s="11" customFormat="1" ht="22.9" customHeight="1">
      <c r="B147" s="123"/>
      <c r="D147" s="124" t="s">
        <v>73</v>
      </c>
      <c r="E147" s="133" t="s">
        <v>140</v>
      </c>
      <c r="F147" s="133" t="s">
        <v>171</v>
      </c>
      <c r="I147" s="126"/>
      <c r="J147" s="134">
        <f>BK147</f>
        <v>0</v>
      </c>
      <c r="L147" s="123"/>
      <c r="M147" s="128"/>
      <c r="P147" s="129">
        <f>P148</f>
        <v>0</v>
      </c>
      <c r="R147" s="129">
        <f>R148</f>
        <v>4.0840848000000003</v>
      </c>
      <c r="T147" s="130">
        <f>T148</f>
        <v>0</v>
      </c>
      <c r="AR147" s="124" t="s">
        <v>82</v>
      </c>
      <c r="AT147" s="131" t="s">
        <v>73</v>
      </c>
      <c r="AU147" s="131" t="s">
        <v>82</v>
      </c>
      <c r="AY147" s="124" t="s">
        <v>133</v>
      </c>
      <c r="BK147" s="132">
        <f>BK148</f>
        <v>0</v>
      </c>
    </row>
    <row r="148" spans="2:65" s="1" customFormat="1" ht="37.9" customHeight="1">
      <c r="B148" s="28"/>
      <c r="C148" s="135" t="s">
        <v>172</v>
      </c>
      <c r="D148" s="135" t="s">
        <v>136</v>
      </c>
      <c r="E148" s="136" t="s">
        <v>173</v>
      </c>
      <c r="F148" s="137" t="s">
        <v>174</v>
      </c>
      <c r="G148" s="138" t="s">
        <v>139</v>
      </c>
      <c r="H148" s="139">
        <v>2.16</v>
      </c>
      <c r="I148" s="140"/>
      <c r="J148" s="141">
        <f>ROUND(I148*H148,2)</f>
        <v>0</v>
      </c>
      <c r="K148" s="142"/>
      <c r="L148" s="28"/>
      <c r="M148" s="143" t="s">
        <v>1</v>
      </c>
      <c r="N148" s="144" t="s">
        <v>40</v>
      </c>
      <c r="P148" s="145">
        <f>O148*H148</f>
        <v>0</v>
      </c>
      <c r="Q148" s="145">
        <v>1.8907799999999999</v>
      </c>
      <c r="R148" s="145">
        <f>Q148*H148</f>
        <v>4.0840848000000003</v>
      </c>
      <c r="S148" s="145">
        <v>0</v>
      </c>
      <c r="T148" s="146">
        <f>S148*H148</f>
        <v>0</v>
      </c>
      <c r="AR148" s="147" t="s">
        <v>140</v>
      </c>
      <c r="AT148" s="147" t="s">
        <v>136</v>
      </c>
      <c r="AU148" s="147" t="s">
        <v>141</v>
      </c>
      <c r="AY148" s="13" t="s">
        <v>133</v>
      </c>
      <c r="BE148" s="148">
        <f>IF(N148="základná",J148,0)</f>
        <v>0</v>
      </c>
      <c r="BF148" s="148">
        <f>IF(N148="znížená",J148,0)</f>
        <v>0</v>
      </c>
      <c r="BG148" s="148">
        <f>IF(N148="zákl. prenesená",J148,0)</f>
        <v>0</v>
      </c>
      <c r="BH148" s="148">
        <f>IF(N148="zníž. prenesená",J148,0)</f>
        <v>0</v>
      </c>
      <c r="BI148" s="148">
        <f>IF(N148="nulová",J148,0)</f>
        <v>0</v>
      </c>
      <c r="BJ148" s="13" t="s">
        <v>141</v>
      </c>
      <c r="BK148" s="148">
        <f>ROUND(I148*H148,2)</f>
        <v>0</v>
      </c>
      <c r="BL148" s="13" t="s">
        <v>140</v>
      </c>
      <c r="BM148" s="147" t="s">
        <v>175</v>
      </c>
    </row>
    <row r="149" spans="2:65" s="11" customFormat="1" ht="22.9" customHeight="1">
      <c r="B149" s="123"/>
      <c r="D149" s="124" t="s">
        <v>73</v>
      </c>
      <c r="E149" s="133" t="s">
        <v>164</v>
      </c>
      <c r="F149" s="133" t="s">
        <v>176</v>
      </c>
      <c r="I149" s="126"/>
      <c r="J149" s="134">
        <f>BK149</f>
        <v>0</v>
      </c>
      <c r="L149" s="123"/>
      <c r="M149" s="128"/>
      <c r="P149" s="129">
        <f>P150</f>
        <v>0</v>
      </c>
      <c r="R149" s="129">
        <f>R150</f>
        <v>5.5999999999999999E-3</v>
      </c>
      <c r="T149" s="130">
        <f>T150</f>
        <v>0</v>
      </c>
      <c r="AR149" s="124" t="s">
        <v>82</v>
      </c>
      <c r="AT149" s="131" t="s">
        <v>73</v>
      </c>
      <c r="AU149" s="131" t="s">
        <v>82</v>
      </c>
      <c r="AY149" s="124" t="s">
        <v>133</v>
      </c>
      <c r="BK149" s="132">
        <f>BK150</f>
        <v>0</v>
      </c>
    </row>
    <row r="150" spans="2:65" s="1" customFormat="1" ht="16.5" customHeight="1">
      <c r="B150" s="28"/>
      <c r="C150" s="135" t="s">
        <v>177</v>
      </c>
      <c r="D150" s="135" t="s">
        <v>136</v>
      </c>
      <c r="E150" s="136" t="s">
        <v>178</v>
      </c>
      <c r="F150" s="137" t="s">
        <v>179</v>
      </c>
      <c r="G150" s="138" t="s">
        <v>180</v>
      </c>
      <c r="H150" s="139">
        <v>56</v>
      </c>
      <c r="I150" s="140"/>
      <c r="J150" s="141">
        <f>ROUND(I150*H150,2)</f>
        <v>0</v>
      </c>
      <c r="K150" s="142"/>
      <c r="L150" s="28"/>
      <c r="M150" s="143" t="s">
        <v>1</v>
      </c>
      <c r="N150" s="144" t="s">
        <v>40</v>
      </c>
      <c r="P150" s="145">
        <f>O150*H150</f>
        <v>0</v>
      </c>
      <c r="Q150" s="145">
        <v>1E-4</v>
      </c>
      <c r="R150" s="145">
        <f>Q150*H150</f>
        <v>5.5999999999999999E-3</v>
      </c>
      <c r="S150" s="145">
        <v>0</v>
      </c>
      <c r="T150" s="146">
        <f>S150*H150</f>
        <v>0</v>
      </c>
      <c r="AR150" s="147" t="s">
        <v>140</v>
      </c>
      <c r="AT150" s="147" t="s">
        <v>136</v>
      </c>
      <c r="AU150" s="147" t="s">
        <v>141</v>
      </c>
      <c r="AY150" s="13" t="s">
        <v>133</v>
      </c>
      <c r="BE150" s="148">
        <f>IF(N150="základná",J150,0)</f>
        <v>0</v>
      </c>
      <c r="BF150" s="148">
        <f>IF(N150="znížená",J150,0)</f>
        <v>0</v>
      </c>
      <c r="BG150" s="148">
        <f>IF(N150="zákl. prenesená",J150,0)</f>
        <v>0</v>
      </c>
      <c r="BH150" s="148">
        <f>IF(N150="zníž. prenesená",J150,0)</f>
        <v>0</v>
      </c>
      <c r="BI150" s="148">
        <f>IF(N150="nulová",J150,0)</f>
        <v>0</v>
      </c>
      <c r="BJ150" s="13" t="s">
        <v>141</v>
      </c>
      <c r="BK150" s="148">
        <f>ROUND(I150*H150,2)</f>
        <v>0</v>
      </c>
      <c r="BL150" s="13" t="s">
        <v>140</v>
      </c>
      <c r="BM150" s="147" t="s">
        <v>181</v>
      </c>
    </row>
    <row r="151" spans="2:65" s="11" customFormat="1" ht="22.9" customHeight="1">
      <c r="B151" s="123"/>
      <c r="D151" s="124" t="s">
        <v>73</v>
      </c>
      <c r="E151" s="133" t="s">
        <v>182</v>
      </c>
      <c r="F151" s="133" t="s">
        <v>183</v>
      </c>
      <c r="I151" s="126"/>
      <c r="J151" s="134">
        <f>BK151</f>
        <v>0</v>
      </c>
      <c r="L151" s="123"/>
      <c r="M151" s="128"/>
      <c r="P151" s="129">
        <f>SUM(P152:P156)</f>
        <v>0</v>
      </c>
      <c r="R151" s="129">
        <f>SUM(R152:R156)</f>
        <v>0.15429141000000002</v>
      </c>
      <c r="T151" s="130">
        <f>SUM(T152:T156)</f>
        <v>3.5999999999999999E-3</v>
      </c>
      <c r="AR151" s="124" t="s">
        <v>82</v>
      </c>
      <c r="AT151" s="131" t="s">
        <v>73</v>
      </c>
      <c r="AU151" s="131" t="s">
        <v>82</v>
      </c>
      <c r="AY151" s="124" t="s">
        <v>133</v>
      </c>
      <c r="BK151" s="132">
        <f>SUM(BK152:BK156)</f>
        <v>0</v>
      </c>
    </row>
    <row r="152" spans="2:65" s="1" customFormat="1" ht="33" customHeight="1">
      <c r="B152" s="28"/>
      <c r="C152" s="135" t="s">
        <v>184</v>
      </c>
      <c r="D152" s="135" t="s">
        <v>136</v>
      </c>
      <c r="E152" s="136" t="s">
        <v>185</v>
      </c>
      <c r="F152" s="137" t="s">
        <v>186</v>
      </c>
      <c r="G152" s="138" t="s">
        <v>169</v>
      </c>
      <c r="H152" s="139">
        <v>3</v>
      </c>
      <c r="I152" s="140"/>
      <c r="J152" s="141">
        <f>ROUND(I152*H152,2)</f>
        <v>0</v>
      </c>
      <c r="K152" s="142"/>
      <c r="L152" s="28"/>
      <c r="M152" s="143" t="s">
        <v>1</v>
      </c>
      <c r="N152" s="144" t="s">
        <v>40</v>
      </c>
      <c r="P152" s="145">
        <f>O152*H152</f>
        <v>0</v>
      </c>
      <c r="Q152" s="145">
        <v>2.5710469999999999E-2</v>
      </c>
      <c r="R152" s="145">
        <f>Q152*H152</f>
        <v>7.7131409999999997E-2</v>
      </c>
      <c r="S152" s="145">
        <v>0</v>
      </c>
      <c r="T152" s="146">
        <f>S152*H152</f>
        <v>0</v>
      </c>
      <c r="AR152" s="147" t="s">
        <v>140</v>
      </c>
      <c r="AT152" s="147" t="s">
        <v>136</v>
      </c>
      <c r="AU152" s="147" t="s">
        <v>141</v>
      </c>
      <c r="AY152" s="13" t="s">
        <v>133</v>
      </c>
      <c r="BE152" s="148">
        <f>IF(N152="základná",J152,0)</f>
        <v>0</v>
      </c>
      <c r="BF152" s="148">
        <f>IF(N152="znížená",J152,0)</f>
        <v>0</v>
      </c>
      <c r="BG152" s="148">
        <f>IF(N152="zákl. prenesená",J152,0)</f>
        <v>0</v>
      </c>
      <c r="BH152" s="148">
        <f>IF(N152="zníž. prenesená",J152,0)</f>
        <v>0</v>
      </c>
      <c r="BI152" s="148">
        <f>IF(N152="nulová",J152,0)</f>
        <v>0</v>
      </c>
      <c r="BJ152" s="13" t="s">
        <v>141</v>
      </c>
      <c r="BK152" s="148">
        <f>ROUND(I152*H152,2)</f>
        <v>0</v>
      </c>
      <c r="BL152" s="13" t="s">
        <v>140</v>
      </c>
      <c r="BM152" s="147" t="s">
        <v>187</v>
      </c>
    </row>
    <row r="153" spans="2:65" s="1" customFormat="1" ht="33" customHeight="1">
      <c r="B153" s="28"/>
      <c r="C153" s="135" t="s">
        <v>188</v>
      </c>
      <c r="D153" s="135" t="s">
        <v>136</v>
      </c>
      <c r="E153" s="136" t="s">
        <v>189</v>
      </c>
      <c r="F153" s="137" t="s">
        <v>190</v>
      </c>
      <c r="G153" s="138" t="s">
        <v>169</v>
      </c>
      <c r="H153" s="139">
        <v>3</v>
      </c>
      <c r="I153" s="140"/>
      <c r="J153" s="141">
        <f>ROUND(I153*H153,2)</f>
        <v>0</v>
      </c>
      <c r="K153" s="142"/>
      <c r="L153" s="28"/>
      <c r="M153" s="143" t="s">
        <v>1</v>
      </c>
      <c r="N153" s="144" t="s">
        <v>40</v>
      </c>
      <c r="P153" s="145">
        <f>O153*H153</f>
        <v>0</v>
      </c>
      <c r="Q153" s="145">
        <v>2.572E-2</v>
      </c>
      <c r="R153" s="145">
        <f>Q153*H153</f>
        <v>7.7160000000000006E-2</v>
      </c>
      <c r="S153" s="145">
        <v>0</v>
      </c>
      <c r="T153" s="146">
        <f>S153*H153</f>
        <v>0</v>
      </c>
      <c r="AR153" s="147" t="s">
        <v>140</v>
      </c>
      <c r="AT153" s="147" t="s">
        <v>136</v>
      </c>
      <c r="AU153" s="147" t="s">
        <v>141</v>
      </c>
      <c r="AY153" s="13" t="s">
        <v>133</v>
      </c>
      <c r="BE153" s="148">
        <f>IF(N153="základná",J153,0)</f>
        <v>0</v>
      </c>
      <c r="BF153" s="148">
        <f>IF(N153="znížená",J153,0)</f>
        <v>0</v>
      </c>
      <c r="BG153" s="148">
        <f>IF(N153="zákl. prenesená",J153,0)</f>
        <v>0</v>
      </c>
      <c r="BH153" s="148">
        <f>IF(N153="zníž. prenesená",J153,0)</f>
        <v>0</v>
      </c>
      <c r="BI153" s="148">
        <f>IF(N153="nulová",J153,0)</f>
        <v>0</v>
      </c>
      <c r="BJ153" s="13" t="s">
        <v>141</v>
      </c>
      <c r="BK153" s="148">
        <f>ROUND(I153*H153,2)</f>
        <v>0</v>
      </c>
      <c r="BL153" s="13" t="s">
        <v>140</v>
      </c>
      <c r="BM153" s="147" t="s">
        <v>191</v>
      </c>
    </row>
    <row r="154" spans="2:65" s="1" customFormat="1" ht="33" customHeight="1">
      <c r="B154" s="28"/>
      <c r="C154" s="135" t="s">
        <v>192</v>
      </c>
      <c r="D154" s="135" t="s">
        <v>136</v>
      </c>
      <c r="E154" s="136" t="s">
        <v>193</v>
      </c>
      <c r="F154" s="137" t="s">
        <v>194</v>
      </c>
      <c r="G154" s="138" t="s">
        <v>180</v>
      </c>
      <c r="H154" s="139">
        <v>8</v>
      </c>
      <c r="I154" s="140"/>
      <c r="J154" s="141">
        <f>ROUND(I154*H154,2)</f>
        <v>0</v>
      </c>
      <c r="K154" s="142"/>
      <c r="L154" s="28"/>
      <c r="M154" s="143" t="s">
        <v>1</v>
      </c>
      <c r="N154" s="144" t="s">
        <v>40</v>
      </c>
      <c r="P154" s="145">
        <f>O154*H154</f>
        <v>0</v>
      </c>
      <c r="Q154" s="145">
        <v>0</v>
      </c>
      <c r="R154" s="145">
        <f>Q154*H154</f>
        <v>0</v>
      </c>
      <c r="S154" s="145">
        <v>4.4999999999999999E-4</v>
      </c>
      <c r="T154" s="146">
        <f>S154*H154</f>
        <v>3.5999999999999999E-3</v>
      </c>
      <c r="AR154" s="147" t="s">
        <v>140</v>
      </c>
      <c r="AT154" s="147" t="s">
        <v>136</v>
      </c>
      <c r="AU154" s="147" t="s">
        <v>141</v>
      </c>
      <c r="AY154" s="13" t="s">
        <v>133</v>
      </c>
      <c r="BE154" s="148">
        <f>IF(N154="základná",J154,0)</f>
        <v>0</v>
      </c>
      <c r="BF154" s="148">
        <f>IF(N154="znížená",J154,0)</f>
        <v>0</v>
      </c>
      <c r="BG154" s="148">
        <f>IF(N154="zákl. prenesená",J154,0)</f>
        <v>0</v>
      </c>
      <c r="BH154" s="148">
        <f>IF(N154="zníž. prenesená",J154,0)</f>
        <v>0</v>
      </c>
      <c r="BI154" s="148">
        <f>IF(N154="nulová",J154,0)</f>
        <v>0</v>
      </c>
      <c r="BJ154" s="13" t="s">
        <v>141</v>
      </c>
      <c r="BK154" s="148">
        <f>ROUND(I154*H154,2)</f>
        <v>0</v>
      </c>
      <c r="BL154" s="13" t="s">
        <v>140</v>
      </c>
      <c r="BM154" s="147" t="s">
        <v>195</v>
      </c>
    </row>
    <row r="155" spans="2:65" s="1" customFormat="1" ht="24.2" customHeight="1">
      <c r="B155" s="28"/>
      <c r="C155" s="135" t="s">
        <v>196</v>
      </c>
      <c r="D155" s="135" t="s">
        <v>136</v>
      </c>
      <c r="E155" s="136" t="s">
        <v>197</v>
      </c>
      <c r="F155" s="137" t="s">
        <v>198</v>
      </c>
      <c r="G155" s="138" t="s">
        <v>150</v>
      </c>
      <c r="H155" s="139">
        <v>10.292999999999999</v>
      </c>
      <c r="I155" s="140"/>
      <c r="J155" s="141">
        <f>ROUND(I155*H155,2)</f>
        <v>0</v>
      </c>
      <c r="K155" s="142"/>
      <c r="L155" s="28"/>
      <c r="M155" s="143" t="s">
        <v>1</v>
      </c>
      <c r="N155" s="144" t="s">
        <v>40</v>
      </c>
      <c r="P155" s="145">
        <f>O155*H155</f>
        <v>0</v>
      </c>
      <c r="Q155" s="145">
        <v>0</v>
      </c>
      <c r="R155" s="145">
        <f>Q155*H155</f>
        <v>0</v>
      </c>
      <c r="S155" s="145">
        <v>0</v>
      </c>
      <c r="T155" s="146">
        <f>S155*H155</f>
        <v>0</v>
      </c>
      <c r="AR155" s="147" t="s">
        <v>140</v>
      </c>
      <c r="AT155" s="147" t="s">
        <v>136</v>
      </c>
      <c r="AU155" s="147" t="s">
        <v>141</v>
      </c>
      <c r="AY155" s="13" t="s">
        <v>133</v>
      </c>
      <c r="BE155" s="148">
        <f>IF(N155="základná",J155,0)</f>
        <v>0</v>
      </c>
      <c r="BF155" s="148">
        <f>IF(N155="znížená",J155,0)</f>
        <v>0</v>
      </c>
      <c r="BG155" s="148">
        <f>IF(N155="zákl. prenesená",J155,0)</f>
        <v>0</v>
      </c>
      <c r="BH155" s="148">
        <f>IF(N155="zníž. prenesená",J155,0)</f>
        <v>0</v>
      </c>
      <c r="BI155" s="148">
        <f>IF(N155="nulová",J155,0)</f>
        <v>0</v>
      </c>
      <c r="BJ155" s="13" t="s">
        <v>141</v>
      </c>
      <c r="BK155" s="148">
        <f>ROUND(I155*H155,2)</f>
        <v>0</v>
      </c>
      <c r="BL155" s="13" t="s">
        <v>140</v>
      </c>
      <c r="BM155" s="147" t="s">
        <v>199</v>
      </c>
    </row>
    <row r="156" spans="2:65" s="1" customFormat="1" ht="24.2" customHeight="1">
      <c r="B156" s="28"/>
      <c r="C156" s="135" t="s">
        <v>200</v>
      </c>
      <c r="D156" s="135" t="s">
        <v>136</v>
      </c>
      <c r="E156" s="136" t="s">
        <v>201</v>
      </c>
      <c r="F156" s="137" t="s">
        <v>202</v>
      </c>
      <c r="G156" s="138" t="s">
        <v>150</v>
      </c>
      <c r="H156" s="139">
        <v>0.35</v>
      </c>
      <c r="I156" s="140"/>
      <c r="J156" s="141">
        <f>ROUND(I156*H156,2)</f>
        <v>0</v>
      </c>
      <c r="K156" s="142"/>
      <c r="L156" s="28"/>
      <c r="M156" s="143" t="s">
        <v>1</v>
      </c>
      <c r="N156" s="144" t="s">
        <v>40</v>
      </c>
      <c r="P156" s="145">
        <f>O156*H156</f>
        <v>0</v>
      </c>
      <c r="Q156" s="145">
        <v>0</v>
      </c>
      <c r="R156" s="145">
        <f>Q156*H156</f>
        <v>0</v>
      </c>
      <c r="S156" s="145">
        <v>0</v>
      </c>
      <c r="T156" s="146">
        <f>S156*H156</f>
        <v>0</v>
      </c>
      <c r="AR156" s="147" t="s">
        <v>140</v>
      </c>
      <c r="AT156" s="147" t="s">
        <v>136</v>
      </c>
      <c r="AU156" s="147" t="s">
        <v>141</v>
      </c>
      <c r="AY156" s="13" t="s">
        <v>133</v>
      </c>
      <c r="BE156" s="148">
        <f>IF(N156="základná",J156,0)</f>
        <v>0</v>
      </c>
      <c r="BF156" s="148">
        <f>IF(N156="znížená",J156,0)</f>
        <v>0</v>
      </c>
      <c r="BG156" s="148">
        <f>IF(N156="zákl. prenesená",J156,0)</f>
        <v>0</v>
      </c>
      <c r="BH156" s="148">
        <f>IF(N156="zníž. prenesená",J156,0)</f>
        <v>0</v>
      </c>
      <c r="BI156" s="148">
        <f>IF(N156="nulová",J156,0)</f>
        <v>0</v>
      </c>
      <c r="BJ156" s="13" t="s">
        <v>141</v>
      </c>
      <c r="BK156" s="148">
        <f>ROUND(I156*H156,2)</f>
        <v>0</v>
      </c>
      <c r="BL156" s="13" t="s">
        <v>140</v>
      </c>
      <c r="BM156" s="147" t="s">
        <v>203</v>
      </c>
    </row>
    <row r="157" spans="2:65" s="11" customFormat="1" ht="25.9" customHeight="1">
      <c r="B157" s="123"/>
      <c r="D157" s="124" t="s">
        <v>73</v>
      </c>
      <c r="E157" s="125" t="s">
        <v>204</v>
      </c>
      <c r="F157" s="125" t="s">
        <v>205</v>
      </c>
      <c r="I157" s="126"/>
      <c r="J157" s="127">
        <f>BK157</f>
        <v>0</v>
      </c>
      <c r="L157" s="123"/>
      <c r="M157" s="128"/>
      <c r="P157" s="129">
        <f>P158+P171+P177+P211+P252+P367+P436+P444+P457</f>
        <v>0</v>
      </c>
      <c r="R157" s="129">
        <f>R158+R171+R177+R211+R252+R367+R436+R444+R457</f>
        <v>3.7182213900000001</v>
      </c>
      <c r="T157" s="130">
        <f>T158+T171+T177+T211+T252+T367+T436+T444+T457</f>
        <v>10.289099999999999</v>
      </c>
      <c r="AR157" s="124" t="s">
        <v>141</v>
      </c>
      <c r="AT157" s="131" t="s">
        <v>73</v>
      </c>
      <c r="AU157" s="131" t="s">
        <v>74</v>
      </c>
      <c r="AY157" s="124" t="s">
        <v>133</v>
      </c>
      <c r="BK157" s="132">
        <f>BK158+BK171+BK177+BK211+BK252+BK367+BK436+BK444+BK457</f>
        <v>0</v>
      </c>
    </row>
    <row r="158" spans="2:65" s="11" customFormat="1" ht="22.9" customHeight="1">
      <c r="B158" s="123"/>
      <c r="D158" s="124" t="s">
        <v>73</v>
      </c>
      <c r="E158" s="133" t="s">
        <v>206</v>
      </c>
      <c r="F158" s="133" t="s">
        <v>207</v>
      </c>
      <c r="I158" s="126"/>
      <c r="J158" s="134">
        <f>BK158</f>
        <v>0</v>
      </c>
      <c r="L158" s="123"/>
      <c r="M158" s="128"/>
      <c r="P158" s="129">
        <f>SUM(P159:P170)</f>
        <v>0</v>
      </c>
      <c r="R158" s="129">
        <f>SUM(R159:R170)</f>
        <v>1.8694000000000002E-2</v>
      </c>
      <c r="T158" s="130">
        <f>SUM(T159:T170)</f>
        <v>1.6</v>
      </c>
      <c r="AR158" s="124" t="s">
        <v>141</v>
      </c>
      <c r="AT158" s="131" t="s">
        <v>73</v>
      </c>
      <c r="AU158" s="131" t="s">
        <v>82</v>
      </c>
      <c r="AY158" s="124" t="s">
        <v>133</v>
      </c>
      <c r="BK158" s="132">
        <f>SUM(BK159:BK170)</f>
        <v>0</v>
      </c>
    </row>
    <row r="159" spans="2:65" s="1" customFormat="1" ht="21.75" customHeight="1">
      <c r="B159" s="28"/>
      <c r="C159" s="135" t="s">
        <v>208</v>
      </c>
      <c r="D159" s="135" t="s">
        <v>136</v>
      </c>
      <c r="E159" s="136" t="s">
        <v>209</v>
      </c>
      <c r="F159" s="137" t="s">
        <v>210</v>
      </c>
      <c r="G159" s="138" t="s">
        <v>180</v>
      </c>
      <c r="H159" s="139">
        <v>118</v>
      </c>
      <c r="I159" s="140"/>
      <c r="J159" s="141">
        <f t="shared" ref="J159:J170" si="10">ROUND(I159*H159,2)</f>
        <v>0</v>
      </c>
      <c r="K159" s="142"/>
      <c r="L159" s="28"/>
      <c r="M159" s="143" t="s">
        <v>1</v>
      </c>
      <c r="N159" s="144" t="s">
        <v>40</v>
      </c>
      <c r="P159" s="145">
        <f t="shared" ref="P159:P170" si="11">O159*H159</f>
        <v>0</v>
      </c>
      <c r="Q159" s="145">
        <v>3.3000000000000003E-5</v>
      </c>
      <c r="R159" s="145">
        <f t="shared" ref="R159:R170" si="12">Q159*H159</f>
        <v>3.8940000000000003E-3</v>
      </c>
      <c r="S159" s="145">
        <v>0</v>
      </c>
      <c r="T159" s="146">
        <f t="shared" ref="T159:T170" si="13">S159*H159</f>
        <v>0</v>
      </c>
      <c r="AR159" s="147" t="s">
        <v>211</v>
      </c>
      <c r="AT159" s="147" t="s">
        <v>136</v>
      </c>
      <c r="AU159" s="147" t="s">
        <v>141</v>
      </c>
      <c r="AY159" s="13" t="s">
        <v>133</v>
      </c>
      <c r="BE159" s="148">
        <f t="shared" ref="BE159:BE170" si="14">IF(N159="základná",J159,0)</f>
        <v>0</v>
      </c>
      <c r="BF159" s="148">
        <f t="shared" ref="BF159:BF170" si="15">IF(N159="znížená",J159,0)</f>
        <v>0</v>
      </c>
      <c r="BG159" s="148">
        <f t="shared" ref="BG159:BG170" si="16">IF(N159="zákl. prenesená",J159,0)</f>
        <v>0</v>
      </c>
      <c r="BH159" s="148">
        <f t="shared" ref="BH159:BH170" si="17">IF(N159="zníž. prenesená",J159,0)</f>
        <v>0</v>
      </c>
      <c r="BI159" s="148">
        <f t="shared" ref="BI159:BI170" si="18">IF(N159="nulová",J159,0)</f>
        <v>0</v>
      </c>
      <c r="BJ159" s="13" t="s">
        <v>141</v>
      </c>
      <c r="BK159" s="148">
        <f t="shared" ref="BK159:BK170" si="19">ROUND(I159*H159,2)</f>
        <v>0</v>
      </c>
      <c r="BL159" s="13" t="s">
        <v>211</v>
      </c>
      <c r="BM159" s="147" t="s">
        <v>212</v>
      </c>
    </row>
    <row r="160" spans="2:65" s="1" customFormat="1" ht="37.9" customHeight="1">
      <c r="B160" s="28"/>
      <c r="C160" s="149" t="s">
        <v>213</v>
      </c>
      <c r="D160" s="149" t="s">
        <v>161</v>
      </c>
      <c r="E160" s="150" t="s">
        <v>214</v>
      </c>
      <c r="F160" s="151" t="s">
        <v>215</v>
      </c>
      <c r="G160" s="152" t="s">
        <v>180</v>
      </c>
      <c r="H160" s="153">
        <v>4</v>
      </c>
      <c r="I160" s="154"/>
      <c r="J160" s="155">
        <f t="shared" si="10"/>
        <v>0</v>
      </c>
      <c r="K160" s="156"/>
      <c r="L160" s="157"/>
      <c r="M160" s="158" t="s">
        <v>1</v>
      </c>
      <c r="N160" s="159" t="s">
        <v>40</v>
      </c>
      <c r="P160" s="145">
        <f t="shared" si="11"/>
        <v>0</v>
      </c>
      <c r="Q160" s="145">
        <v>3.0000000000000001E-5</v>
      </c>
      <c r="R160" s="145">
        <f t="shared" si="12"/>
        <v>1.2E-4</v>
      </c>
      <c r="S160" s="145">
        <v>0</v>
      </c>
      <c r="T160" s="146">
        <f t="shared" si="13"/>
        <v>0</v>
      </c>
      <c r="AR160" s="147" t="s">
        <v>216</v>
      </c>
      <c r="AT160" s="147" t="s">
        <v>161</v>
      </c>
      <c r="AU160" s="147" t="s">
        <v>141</v>
      </c>
      <c r="AY160" s="13" t="s">
        <v>133</v>
      </c>
      <c r="BE160" s="148">
        <f t="shared" si="14"/>
        <v>0</v>
      </c>
      <c r="BF160" s="148">
        <f t="shared" si="15"/>
        <v>0</v>
      </c>
      <c r="BG160" s="148">
        <f t="shared" si="16"/>
        <v>0</v>
      </c>
      <c r="BH160" s="148">
        <f t="shared" si="17"/>
        <v>0</v>
      </c>
      <c r="BI160" s="148">
        <f t="shared" si="18"/>
        <v>0</v>
      </c>
      <c r="BJ160" s="13" t="s">
        <v>141</v>
      </c>
      <c r="BK160" s="148">
        <f t="shared" si="19"/>
        <v>0</v>
      </c>
      <c r="BL160" s="13" t="s">
        <v>211</v>
      </c>
      <c r="BM160" s="147" t="s">
        <v>217</v>
      </c>
    </row>
    <row r="161" spans="2:65" s="1" customFormat="1" ht="33" customHeight="1">
      <c r="B161" s="28"/>
      <c r="C161" s="149" t="s">
        <v>218</v>
      </c>
      <c r="D161" s="149" t="s">
        <v>161</v>
      </c>
      <c r="E161" s="150" t="s">
        <v>219</v>
      </c>
      <c r="F161" s="151" t="s">
        <v>220</v>
      </c>
      <c r="G161" s="152" t="s">
        <v>180</v>
      </c>
      <c r="H161" s="153">
        <v>4</v>
      </c>
      <c r="I161" s="154"/>
      <c r="J161" s="155">
        <f t="shared" si="10"/>
        <v>0</v>
      </c>
      <c r="K161" s="156"/>
      <c r="L161" s="157"/>
      <c r="M161" s="158" t="s">
        <v>1</v>
      </c>
      <c r="N161" s="159" t="s">
        <v>40</v>
      </c>
      <c r="P161" s="145">
        <f t="shared" si="11"/>
        <v>0</v>
      </c>
      <c r="Q161" s="145">
        <v>2.0000000000000002E-5</v>
      </c>
      <c r="R161" s="145">
        <f t="shared" si="12"/>
        <v>8.0000000000000007E-5</v>
      </c>
      <c r="S161" s="145">
        <v>0</v>
      </c>
      <c r="T161" s="146">
        <f t="shared" si="13"/>
        <v>0</v>
      </c>
      <c r="AR161" s="147" t="s">
        <v>216</v>
      </c>
      <c r="AT161" s="147" t="s">
        <v>161</v>
      </c>
      <c r="AU161" s="147" t="s">
        <v>141</v>
      </c>
      <c r="AY161" s="13" t="s">
        <v>133</v>
      </c>
      <c r="BE161" s="148">
        <f t="shared" si="14"/>
        <v>0</v>
      </c>
      <c r="BF161" s="148">
        <f t="shared" si="15"/>
        <v>0</v>
      </c>
      <c r="BG161" s="148">
        <f t="shared" si="16"/>
        <v>0</v>
      </c>
      <c r="BH161" s="148">
        <f t="shared" si="17"/>
        <v>0</v>
      </c>
      <c r="BI161" s="148">
        <f t="shared" si="18"/>
        <v>0</v>
      </c>
      <c r="BJ161" s="13" t="s">
        <v>141</v>
      </c>
      <c r="BK161" s="148">
        <f t="shared" si="19"/>
        <v>0</v>
      </c>
      <c r="BL161" s="13" t="s">
        <v>211</v>
      </c>
      <c r="BM161" s="147" t="s">
        <v>221</v>
      </c>
    </row>
    <row r="162" spans="2:65" s="1" customFormat="1" ht="37.9" customHeight="1">
      <c r="B162" s="28"/>
      <c r="C162" s="149" t="s">
        <v>222</v>
      </c>
      <c r="D162" s="149" t="s">
        <v>161</v>
      </c>
      <c r="E162" s="150" t="s">
        <v>223</v>
      </c>
      <c r="F162" s="151" t="s">
        <v>224</v>
      </c>
      <c r="G162" s="152" t="s">
        <v>180</v>
      </c>
      <c r="H162" s="153">
        <v>14</v>
      </c>
      <c r="I162" s="154"/>
      <c r="J162" s="155">
        <f t="shared" si="10"/>
        <v>0</v>
      </c>
      <c r="K162" s="156"/>
      <c r="L162" s="157"/>
      <c r="M162" s="158" t="s">
        <v>1</v>
      </c>
      <c r="N162" s="159" t="s">
        <v>40</v>
      </c>
      <c r="P162" s="145">
        <f t="shared" si="11"/>
        <v>0</v>
      </c>
      <c r="Q162" s="145">
        <v>6.0000000000000002E-5</v>
      </c>
      <c r="R162" s="145">
        <f t="shared" si="12"/>
        <v>8.4000000000000003E-4</v>
      </c>
      <c r="S162" s="145">
        <v>0</v>
      </c>
      <c r="T162" s="146">
        <f t="shared" si="13"/>
        <v>0</v>
      </c>
      <c r="AR162" s="147" t="s">
        <v>216</v>
      </c>
      <c r="AT162" s="147" t="s">
        <v>161</v>
      </c>
      <c r="AU162" s="147" t="s">
        <v>141</v>
      </c>
      <c r="AY162" s="13" t="s">
        <v>133</v>
      </c>
      <c r="BE162" s="148">
        <f t="shared" si="14"/>
        <v>0</v>
      </c>
      <c r="BF162" s="148">
        <f t="shared" si="15"/>
        <v>0</v>
      </c>
      <c r="BG162" s="148">
        <f t="shared" si="16"/>
        <v>0</v>
      </c>
      <c r="BH162" s="148">
        <f t="shared" si="17"/>
        <v>0</v>
      </c>
      <c r="BI162" s="148">
        <f t="shared" si="18"/>
        <v>0</v>
      </c>
      <c r="BJ162" s="13" t="s">
        <v>141</v>
      </c>
      <c r="BK162" s="148">
        <f t="shared" si="19"/>
        <v>0</v>
      </c>
      <c r="BL162" s="13" t="s">
        <v>211</v>
      </c>
      <c r="BM162" s="147" t="s">
        <v>225</v>
      </c>
    </row>
    <row r="163" spans="2:65" s="1" customFormat="1" ht="37.9" customHeight="1">
      <c r="B163" s="28"/>
      <c r="C163" s="149" t="s">
        <v>226</v>
      </c>
      <c r="D163" s="149" t="s">
        <v>161</v>
      </c>
      <c r="E163" s="150" t="s">
        <v>227</v>
      </c>
      <c r="F163" s="151" t="s">
        <v>228</v>
      </c>
      <c r="G163" s="152" t="s">
        <v>180</v>
      </c>
      <c r="H163" s="153">
        <v>6</v>
      </c>
      <c r="I163" s="154"/>
      <c r="J163" s="155">
        <f t="shared" si="10"/>
        <v>0</v>
      </c>
      <c r="K163" s="156"/>
      <c r="L163" s="157"/>
      <c r="M163" s="158" t="s">
        <v>1</v>
      </c>
      <c r="N163" s="159" t="s">
        <v>40</v>
      </c>
      <c r="P163" s="145">
        <f t="shared" si="11"/>
        <v>0</v>
      </c>
      <c r="Q163" s="145">
        <v>4.0000000000000003E-5</v>
      </c>
      <c r="R163" s="145">
        <f t="shared" si="12"/>
        <v>2.4000000000000003E-4</v>
      </c>
      <c r="S163" s="145">
        <v>0</v>
      </c>
      <c r="T163" s="146">
        <f t="shared" si="13"/>
        <v>0</v>
      </c>
      <c r="AR163" s="147" t="s">
        <v>216</v>
      </c>
      <c r="AT163" s="147" t="s">
        <v>161</v>
      </c>
      <c r="AU163" s="147" t="s">
        <v>141</v>
      </c>
      <c r="AY163" s="13" t="s">
        <v>133</v>
      </c>
      <c r="BE163" s="148">
        <f t="shared" si="14"/>
        <v>0</v>
      </c>
      <c r="BF163" s="148">
        <f t="shared" si="15"/>
        <v>0</v>
      </c>
      <c r="BG163" s="148">
        <f t="shared" si="16"/>
        <v>0</v>
      </c>
      <c r="BH163" s="148">
        <f t="shared" si="17"/>
        <v>0</v>
      </c>
      <c r="BI163" s="148">
        <f t="shared" si="18"/>
        <v>0</v>
      </c>
      <c r="BJ163" s="13" t="s">
        <v>141</v>
      </c>
      <c r="BK163" s="148">
        <f t="shared" si="19"/>
        <v>0</v>
      </c>
      <c r="BL163" s="13" t="s">
        <v>211</v>
      </c>
      <c r="BM163" s="147" t="s">
        <v>229</v>
      </c>
    </row>
    <row r="164" spans="2:65" s="1" customFormat="1" ht="37.9" customHeight="1">
      <c r="B164" s="28"/>
      <c r="C164" s="149" t="s">
        <v>230</v>
      </c>
      <c r="D164" s="149" t="s">
        <v>161</v>
      </c>
      <c r="E164" s="150" t="s">
        <v>231</v>
      </c>
      <c r="F164" s="151" t="s">
        <v>232</v>
      </c>
      <c r="G164" s="152" t="s">
        <v>180</v>
      </c>
      <c r="H164" s="153">
        <v>8</v>
      </c>
      <c r="I164" s="154"/>
      <c r="J164" s="155">
        <f t="shared" si="10"/>
        <v>0</v>
      </c>
      <c r="K164" s="156"/>
      <c r="L164" s="157"/>
      <c r="M164" s="158" t="s">
        <v>1</v>
      </c>
      <c r="N164" s="159" t="s">
        <v>40</v>
      </c>
      <c r="P164" s="145">
        <f t="shared" si="11"/>
        <v>0</v>
      </c>
      <c r="Q164" s="145">
        <v>1.8000000000000001E-4</v>
      </c>
      <c r="R164" s="145">
        <f t="shared" si="12"/>
        <v>1.4400000000000001E-3</v>
      </c>
      <c r="S164" s="145">
        <v>0</v>
      </c>
      <c r="T164" s="146">
        <f t="shared" si="13"/>
        <v>0</v>
      </c>
      <c r="AR164" s="147" t="s">
        <v>216</v>
      </c>
      <c r="AT164" s="147" t="s">
        <v>161</v>
      </c>
      <c r="AU164" s="147" t="s">
        <v>141</v>
      </c>
      <c r="AY164" s="13" t="s">
        <v>133</v>
      </c>
      <c r="BE164" s="148">
        <f t="shared" si="14"/>
        <v>0</v>
      </c>
      <c r="BF164" s="148">
        <f t="shared" si="15"/>
        <v>0</v>
      </c>
      <c r="BG164" s="148">
        <f t="shared" si="16"/>
        <v>0</v>
      </c>
      <c r="BH164" s="148">
        <f t="shared" si="17"/>
        <v>0</v>
      </c>
      <c r="BI164" s="148">
        <f t="shared" si="18"/>
        <v>0</v>
      </c>
      <c r="BJ164" s="13" t="s">
        <v>141</v>
      </c>
      <c r="BK164" s="148">
        <f t="shared" si="19"/>
        <v>0</v>
      </c>
      <c r="BL164" s="13" t="s">
        <v>211</v>
      </c>
      <c r="BM164" s="147" t="s">
        <v>233</v>
      </c>
    </row>
    <row r="165" spans="2:65" s="1" customFormat="1" ht="37.9" customHeight="1">
      <c r="B165" s="28"/>
      <c r="C165" s="149" t="s">
        <v>234</v>
      </c>
      <c r="D165" s="149" t="s">
        <v>161</v>
      </c>
      <c r="E165" s="150" t="s">
        <v>235</v>
      </c>
      <c r="F165" s="151" t="s">
        <v>236</v>
      </c>
      <c r="G165" s="152" t="s">
        <v>180</v>
      </c>
      <c r="H165" s="153">
        <v>15</v>
      </c>
      <c r="I165" s="154"/>
      <c r="J165" s="155">
        <f t="shared" si="10"/>
        <v>0</v>
      </c>
      <c r="K165" s="156"/>
      <c r="L165" s="157"/>
      <c r="M165" s="158" t="s">
        <v>1</v>
      </c>
      <c r="N165" s="159" t="s">
        <v>40</v>
      </c>
      <c r="P165" s="145">
        <f t="shared" si="11"/>
        <v>0</v>
      </c>
      <c r="Q165" s="145">
        <v>2.5000000000000001E-4</v>
      </c>
      <c r="R165" s="145">
        <f t="shared" si="12"/>
        <v>3.7499999999999999E-3</v>
      </c>
      <c r="S165" s="145">
        <v>0</v>
      </c>
      <c r="T165" s="146">
        <f t="shared" si="13"/>
        <v>0</v>
      </c>
      <c r="AR165" s="147" t="s">
        <v>216</v>
      </c>
      <c r="AT165" s="147" t="s">
        <v>161</v>
      </c>
      <c r="AU165" s="147" t="s">
        <v>141</v>
      </c>
      <c r="AY165" s="13" t="s">
        <v>133</v>
      </c>
      <c r="BE165" s="148">
        <f t="shared" si="14"/>
        <v>0</v>
      </c>
      <c r="BF165" s="148">
        <f t="shared" si="15"/>
        <v>0</v>
      </c>
      <c r="BG165" s="148">
        <f t="shared" si="16"/>
        <v>0</v>
      </c>
      <c r="BH165" s="148">
        <f t="shared" si="17"/>
        <v>0</v>
      </c>
      <c r="BI165" s="148">
        <f t="shared" si="18"/>
        <v>0</v>
      </c>
      <c r="BJ165" s="13" t="s">
        <v>141</v>
      </c>
      <c r="BK165" s="148">
        <f t="shared" si="19"/>
        <v>0</v>
      </c>
      <c r="BL165" s="13" t="s">
        <v>211</v>
      </c>
      <c r="BM165" s="147" t="s">
        <v>237</v>
      </c>
    </row>
    <row r="166" spans="2:65" s="1" customFormat="1" ht="37.9" customHeight="1">
      <c r="B166" s="28"/>
      <c r="C166" s="149" t="s">
        <v>238</v>
      </c>
      <c r="D166" s="149" t="s">
        <v>161</v>
      </c>
      <c r="E166" s="150" t="s">
        <v>239</v>
      </c>
      <c r="F166" s="151" t="s">
        <v>240</v>
      </c>
      <c r="G166" s="152" t="s">
        <v>180</v>
      </c>
      <c r="H166" s="153">
        <v>8</v>
      </c>
      <c r="I166" s="154"/>
      <c r="J166" s="155">
        <f t="shared" si="10"/>
        <v>0</v>
      </c>
      <c r="K166" s="156"/>
      <c r="L166" s="157"/>
      <c r="M166" s="158" t="s">
        <v>1</v>
      </c>
      <c r="N166" s="159" t="s">
        <v>40</v>
      </c>
      <c r="P166" s="145">
        <f t="shared" si="11"/>
        <v>0</v>
      </c>
      <c r="Q166" s="145">
        <v>7.1000000000000002E-4</v>
      </c>
      <c r="R166" s="145">
        <f t="shared" si="12"/>
        <v>5.6800000000000002E-3</v>
      </c>
      <c r="S166" s="145">
        <v>0</v>
      </c>
      <c r="T166" s="146">
        <f t="shared" si="13"/>
        <v>0</v>
      </c>
      <c r="AR166" s="147" t="s">
        <v>216</v>
      </c>
      <c r="AT166" s="147" t="s">
        <v>161</v>
      </c>
      <c r="AU166" s="147" t="s">
        <v>141</v>
      </c>
      <c r="AY166" s="13" t="s">
        <v>133</v>
      </c>
      <c r="BE166" s="148">
        <f t="shared" si="14"/>
        <v>0</v>
      </c>
      <c r="BF166" s="148">
        <f t="shared" si="15"/>
        <v>0</v>
      </c>
      <c r="BG166" s="148">
        <f t="shared" si="16"/>
        <v>0</v>
      </c>
      <c r="BH166" s="148">
        <f t="shared" si="17"/>
        <v>0</v>
      </c>
      <c r="BI166" s="148">
        <f t="shared" si="18"/>
        <v>0</v>
      </c>
      <c r="BJ166" s="13" t="s">
        <v>141</v>
      </c>
      <c r="BK166" s="148">
        <f t="shared" si="19"/>
        <v>0</v>
      </c>
      <c r="BL166" s="13" t="s">
        <v>211</v>
      </c>
      <c r="BM166" s="147" t="s">
        <v>241</v>
      </c>
    </row>
    <row r="167" spans="2:65" s="1" customFormat="1" ht="37.9" customHeight="1">
      <c r="B167" s="28"/>
      <c r="C167" s="149" t="s">
        <v>242</v>
      </c>
      <c r="D167" s="149" t="s">
        <v>161</v>
      </c>
      <c r="E167" s="150" t="s">
        <v>243</v>
      </c>
      <c r="F167" s="151" t="s">
        <v>244</v>
      </c>
      <c r="G167" s="152" t="s">
        <v>180</v>
      </c>
      <c r="H167" s="153">
        <v>52</v>
      </c>
      <c r="I167" s="154"/>
      <c r="J167" s="155">
        <f t="shared" si="10"/>
        <v>0</v>
      </c>
      <c r="K167" s="156"/>
      <c r="L167" s="157"/>
      <c r="M167" s="158" t="s">
        <v>1</v>
      </c>
      <c r="N167" s="159" t="s">
        <v>40</v>
      </c>
      <c r="P167" s="145">
        <f t="shared" si="11"/>
        <v>0</v>
      </c>
      <c r="Q167" s="145">
        <v>2.0000000000000002E-5</v>
      </c>
      <c r="R167" s="145">
        <f t="shared" si="12"/>
        <v>1.0400000000000001E-3</v>
      </c>
      <c r="S167" s="145">
        <v>0</v>
      </c>
      <c r="T167" s="146">
        <f t="shared" si="13"/>
        <v>0</v>
      </c>
      <c r="AR167" s="147" t="s">
        <v>216</v>
      </c>
      <c r="AT167" s="147" t="s">
        <v>161</v>
      </c>
      <c r="AU167" s="147" t="s">
        <v>141</v>
      </c>
      <c r="AY167" s="13" t="s">
        <v>133</v>
      </c>
      <c r="BE167" s="148">
        <f t="shared" si="14"/>
        <v>0</v>
      </c>
      <c r="BF167" s="148">
        <f t="shared" si="15"/>
        <v>0</v>
      </c>
      <c r="BG167" s="148">
        <f t="shared" si="16"/>
        <v>0</v>
      </c>
      <c r="BH167" s="148">
        <f t="shared" si="17"/>
        <v>0</v>
      </c>
      <c r="BI167" s="148">
        <f t="shared" si="18"/>
        <v>0</v>
      </c>
      <c r="BJ167" s="13" t="s">
        <v>141</v>
      </c>
      <c r="BK167" s="148">
        <f t="shared" si="19"/>
        <v>0</v>
      </c>
      <c r="BL167" s="13" t="s">
        <v>211</v>
      </c>
      <c r="BM167" s="147" t="s">
        <v>245</v>
      </c>
    </row>
    <row r="168" spans="2:65" s="1" customFormat="1" ht="37.9" customHeight="1">
      <c r="B168" s="28"/>
      <c r="C168" s="149" t="s">
        <v>246</v>
      </c>
      <c r="D168" s="149" t="s">
        <v>161</v>
      </c>
      <c r="E168" s="150" t="s">
        <v>247</v>
      </c>
      <c r="F168" s="151" t="s">
        <v>248</v>
      </c>
      <c r="G168" s="152" t="s">
        <v>180</v>
      </c>
      <c r="H168" s="153">
        <v>7</v>
      </c>
      <c r="I168" s="154"/>
      <c r="J168" s="155">
        <f t="shared" si="10"/>
        <v>0</v>
      </c>
      <c r="K168" s="156"/>
      <c r="L168" s="157"/>
      <c r="M168" s="158" t="s">
        <v>1</v>
      </c>
      <c r="N168" s="159" t="s">
        <v>40</v>
      </c>
      <c r="P168" s="145">
        <f t="shared" si="11"/>
        <v>0</v>
      </c>
      <c r="Q168" s="145">
        <v>2.3000000000000001E-4</v>
      </c>
      <c r="R168" s="145">
        <f t="shared" si="12"/>
        <v>1.6100000000000001E-3</v>
      </c>
      <c r="S168" s="145">
        <v>0</v>
      </c>
      <c r="T168" s="146">
        <f t="shared" si="13"/>
        <v>0</v>
      </c>
      <c r="AR168" s="147" t="s">
        <v>216</v>
      </c>
      <c r="AT168" s="147" t="s">
        <v>161</v>
      </c>
      <c r="AU168" s="147" t="s">
        <v>141</v>
      </c>
      <c r="AY168" s="13" t="s">
        <v>133</v>
      </c>
      <c r="BE168" s="148">
        <f t="shared" si="14"/>
        <v>0</v>
      </c>
      <c r="BF168" s="148">
        <f t="shared" si="15"/>
        <v>0</v>
      </c>
      <c r="BG168" s="148">
        <f t="shared" si="16"/>
        <v>0</v>
      </c>
      <c r="BH168" s="148">
        <f t="shared" si="17"/>
        <v>0</v>
      </c>
      <c r="BI168" s="148">
        <f t="shared" si="18"/>
        <v>0</v>
      </c>
      <c r="BJ168" s="13" t="s">
        <v>141</v>
      </c>
      <c r="BK168" s="148">
        <f t="shared" si="19"/>
        <v>0</v>
      </c>
      <c r="BL168" s="13" t="s">
        <v>211</v>
      </c>
      <c r="BM168" s="147" t="s">
        <v>249</v>
      </c>
    </row>
    <row r="169" spans="2:65" s="1" customFormat="1" ht="16.5" customHeight="1">
      <c r="B169" s="28"/>
      <c r="C169" s="135" t="s">
        <v>250</v>
      </c>
      <c r="D169" s="135" t="s">
        <v>136</v>
      </c>
      <c r="E169" s="136" t="s">
        <v>251</v>
      </c>
      <c r="F169" s="137" t="s">
        <v>252</v>
      </c>
      <c r="G169" s="138" t="s">
        <v>169</v>
      </c>
      <c r="H169" s="139">
        <v>50</v>
      </c>
      <c r="I169" s="140"/>
      <c r="J169" s="141">
        <f t="shared" si="10"/>
        <v>0</v>
      </c>
      <c r="K169" s="142"/>
      <c r="L169" s="28"/>
      <c r="M169" s="143" t="s">
        <v>1</v>
      </c>
      <c r="N169" s="144" t="s">
        <v>40</v>
      </c>
      <c r="P169" s="145">
        <f t="shared" si="11"/>
        <v>0</v>
      </c>
      <c r="Q169" s="145">
        <v>0</v>
      </c>
      <c r="R169" s="145">
        <f t="shared" si="12"/>
        <v>0</v>
      </c>
      <c r="S169" s="145">
        <v>3.2000000000000001E-2</v>
      </c>
      <c r="T169" s="146">
        <f t="shared" si="13"/>
        <v>1.6</v>
      </c>
      <c r="AR169" s="147" t="s">
        <v>211</v>
      </c>
      <c r="AT169" s="147" t="s">
        <v>136</v>
      </c>
      <c r="AU169" s="147" t="s">
        <v>141</v>
      </c>
      <c r="AY169" s="13" t="s">
        <v>133</v>
      </c>
      <c r="BE169" s="148">
        <f t="shared" si="14"/>
        <v>0</v>
      </c>
      <c r="BF169" s="148">
        <f t="shared" si="15"/>
        <v>0</v>
      </c>
      <c r="BG169" s="148">
        <f t="shared" si="16"/>
        <v>0</v>
      </c>
      <c r="BH169" s="148">
        <f t="shared" si="17"/>
        <v>0</v>
      </c>
      <c r="BI169" s="148">
        <f t="shared" si="18"/>
        <v>0</v>
      </c>
      <c r="BJ169" s="13" t="s">
        <v>141</v>
      </c>
      <c r="BK169" s="148">
        <f t="shared" si="19"/>
        <v>0</v>
      </c>
      <c r="BL169" s="13" t="s">
        <v>211</v>
      </c>
      <c r="BM169" s="147" t="s">
        <v>253</v>
      </c>
    </row>
    <row r="170" spans="2:65" s="1" customFormat="1" ht="24.2" customHeight="1">
      <c r="B170" s="28"/>
      <c r="C170" s="135" t="s">
        <v>254</v>
      </c>
      <c r="D170" s="135" t="s">
        <v>136</v>
      </c>
      <c r="E170" s="136" t="s">
        <v>255</v>
      </c>
      <c r="F170" s="137" t="s">
        <v>256</v>
      </c>
      <c r="G170" s="138" t="s">
        <v>150</v>
      </c>
      <c r="H170" s="139">
        <v>1.9E-2</v>
      </c>
      <c r="I170" s="140"/>
      <c r="J170" s="141">
        <f t="shared" si="10"/>
        <v>0</v>
      </c>
      <c r="K170" s="142"/>
      <c r="L170" s="28"/>
      <c r="M170" s="143" t="s">
        <v>1</v>
      </c>
      <c r="N170" s="144" t="s">
        <v>40</v>
      </c>
      <c r="P170" s="145">
        <f t="shared" si="11"/>
        <v>0</v>
      </c>
      <c r="Q170" s="145">
        <v>0</v>
      </c>
      <c r="R170" s="145">
        <f t="shared" si="12"/>
        <v>0</v>
      </c>
      <c r="S170" s="145">
        <v>0</v>
      </c>
      <c r="T170" s="146">
        <f t="shared" si="13"/>
        <v>0</v>
      </c>
      <c r="AR170" s="147" t="s">
        <v>211</v>
      </c>
      <c r="AT170" s="147" t="s">
        <v>136</v>
      </c>
      <c r="AU170" s="147" t="s">
        <v>141</v>
      </c>
      <c r="AY170" s="13" t="s">
        <v>133</v>
      </c>
      <c r="BE170" s="148">
        <f t="shared" si="14"/>
        <v>0</v>
      </c>
      <c r="BF170" s="148">
        <f t="shared" si="15"/>
        <v>0</v>
      </c>
      <c r="BG170" s="148">
        <f t="shared" si="16"/>
        <v>0</v>
      </c>
      <c r="BH170" s="148">
        <f t="shared" si="17"/>
        <v>0</v>
      </c>
      <c r="BI170" s="148">
        <f t="shared" si="18"/>
        <v>0</v>
      </c>
      <c r="BJ170" s="13" t="s">
        <v>141</v>
      </c>
      <c r="BK170" s="148">
        <f t="shared" si="19"/>
        <v>0</v>
      </c>
      <c r="BL170" s="13" t="s">
        <v>211</v>
      </c>
      <c r="BM170" s="147" t="s">
        <v>257</v>
      </c>
    </row>
    <row r="171" spans="2:65" s="11" customFormat="1" ht="22.9" customHeight="1">
      <c r="B171" s="123"/>
      <c r="D171" s="124" t="s">
        <v>73</v>
      </c>
      <c r="E171" s="133" t="s">
        <v>258</v>
      </c>
      <c r="F171" s="133" t="s">
        <v>259</v>
      </c>
      <c r="I171" s="126"/>
      <c r="J171" s="134">
        <f>BK171</f>
        <v>0</v>
      </c>
      <c r="L171" s="123"/>
      <c r="M171" s="128"/>
      <c r="P171" s="129">
        <f>SUM(P172:P176)</f>
        <v>0</v>
      </c>
      <c r="R171" s="129">
        <f>SUM(R172:R176)</f>
        <v>1.3124199999999999E-2</v>
      </c>
      <c r="T171" s="130">
        <f>SUM(T172:T176)</f>
        <v>0</v>
      </c>
      <c r="AR171" s="124" t="s">
        <v>141</v>
      </c>
      <c r="AT171" s="131" t="s">
        <v>73</v>
      </c>
      <c r="AU171" s="131" t="s">
        <v>82</v>
      </c>
      <c r="AY171" s="124" t="s">
        <v>133</v>
      </c>
      <c r="BK171" s="132">
        <f>SUM(BK172:BK176)</f>
        <v>0</v>
      </c>
    </row>
    <row r="172" spans="2:65" s="1" customFormat="1" ht="16.5" customHeight="1">
      <c r="B172" s="28"/>
      <c r="C172" s="135" t="s">
        <v>260</v>
      </c>
      <c r="D172" s="135" t="s">
        <v>136</v>
      </c>
      <c r="E172" s="136" t="s">
        <v>261</v>
      </c>
      <c r="F172" s="137" t="s">
        <v>262</v>
      </c>
      <c r="G172" s="138" t="s">
        <v>263</v>
      </c>
      <c r="H172" s="139">
        <v>1</v>
      </c>
      <c r="I172" s="140"/>
      <c r="J172" s="141">
        <f>ROUND(I172*H172,2)</f>
        <v>0</v>
      </c>
      <c r="K172" s="142"/>
      <c r="L172" s="28"/>
      <c r="M172" s="143" t="s">
        <v>1</v>
      </c>
      <c r="N172" s="144" t="s">
        <v>40</v>
      </c>
      <c r="P172" s="145">
        <f>O172*H172</f>
        <v>0</v>
      </c>
      <c r="Q172" s="145">
        <v>8.1999999999999998E-4</v>
      </c>
      <c r="R172" s="145">
        <f>Q172*H172</f>
        <v>8.1999999999999998E-4</v>
      </c>
      <c r="S172" s="145">
        <v>0</v>
      </c>
      <c r="T172" s="146">
        <f>S172*H172</f>
        <v>0</v>
      </c>
      <c r="AR172" s="147" t="s">
        <v>211</v>
      </c>
      <c r="AT172" s="147" t="s">
        <v>136</v>
      </c>
      <c r="AU172" s="147" t="s">
        <v>141</v>
      </c>
      <c r="AY172" s="13" t="s">
        <v>133</v>
      </c>
      <c r="BE172" s="148">
        <f>IF(N172="základná",J172,0)</f>
        <v>0</v>
      </c>
      <c r="BF172" s="148">
        <f>IF(N172="znížená",J172,0)</f>
        <v>0</v>
      </c>
      <c r="BG172" s="148">
        <f>IF(N172="zákl. prenesená",J172,0)</f>
        <v>0</v>
      </c>
      <c r="BH172" s="148">
        <f>IF(N172="zníž. prenesená",J172,0)</f>
        <v>0</v>
      </c>
      <c r="BI172" s="148">
        <f>IF(N172="nulová",J172,0)</f>
        <v>0</v>
      </c>
      <c r="BJ172" s="13" t="s">
        <v>141</v>
      </c>
      <c r="BK172" s="148">
        <f>ROUND(I172*H172,2)</f>
        <v>0</v>
      </c>
      <c r="BL172" s="13" t="s">
        <v>211</v>
      </c>
      <c r="BM172" s="147" t="s">
        <v>264</v>
      </c>
    </row>
    <row r="173" spans="2:65" s="1" customFormat="1" ht="16.5" customHeight="1">
      <c r="B173" s="28"/>
      <c r="C173" s="149" t="s">
        <v>265</v>
      </c>
      <c r="D173" s="149" t="s">
        <v>161</v>
      </c>
      <c r="E173" s="150" t="s">
        <v>266</v>
      </c>
      <c r="F173" s="151" t="s">
        <v>267</v>
      </c>
      <c r="G173" s="152" t="s">
        <v>263</v>
      </c>
      <c r="H173" s="153">
        <v>1</v>
      </c>
      <c r="I173" s="154"/>
      <c r="J173" s="155">
        <f>ROUND(I173*H173,2)</f>
        <v>0</v>
      </c>
      <c r="K173" s="156"/>
      <c r="L173" s="157"/>
      <c r="M173" s="158" t="s">
        <v>1</v>
      </c>
      <c r="N173" s="159" t="s">
        <v>40</v>
      </c>
      <c r="P173" s="145">
        <f>O173*H173</f>
        <v>0</v>
      </c>
      <c r="Q173" s="145">
        <v>2.7999999999999998E-4</v>
      </c>
      <c r="R173" s="145">
        <f>Q173*H173</f>
        <v>2.7999999999999998E-4</v>
      </c>
      <c r="S173" s="145">
        <v>0</v>
      </c>
      <c r="T173" s="146">
        <f>S173*H173</f>
        <v>0</v>
      </c>
      <c r="AR173" s="147" t="s">
        <v>216</v>
      </c>
      <c r="AT173" s="147" t="s">
        <v>161</v>
      </c>
      <c r="AU173" s="147" t="s">
        <v>141</v>
      </c>
      <c r="AY173" s="13" t="s">
        <v>133</v>
      </c>
      <c r="BE173" s="148">
        <f>IF(N173="základná",J173,0)</f>
        <v>0</v>
      </c>
      <c r="BF173" s="148">
        <f>IF(N173="znížená",J173,0)</f>
        <v>0</v>
      </c>
      <c r="BG173" s="148">
        <f>IF(N173="zákl. prenesená",J173,0)</f>
        <v>0</v>
      </c>
      <c r="BH173" s="148">
        <f>IF(N173="zníž. prenesená",J173,0)</f>
        <v>0</v>
      </c>
      <c r="BI173" s="148">
        <f>IF(N173="nulová",J173,0)</f>
        <v>0</v>
      </c>
      <c r="BJ173" s="13" t="s">
        <v>141</v>
      </c>
      <c r="BK173" s="148">
        <f>ROUND(I173*H173,2)</f>
        <v>0</v>
      </c>
      <c r="BL173" s="13" t="s">
        <v>211</v>
      </c>
      <c r="BM173" s="147" t="s">
        <v>268</v>
      </c>
    </row>
    <row r="174" spans="2:65" s="1" customFormat="1" ht="24.2" customHeight="1">
      <c r="B174" s="28"/>
      <c r="C174" s="135" t="s">
        <v>269</v>
      </c>
      <c r="D174" s="135" t="s">
        <v>136</v>
      </c>
      <c r="E174" s="136" t="s">
        <v>270</v>
      </c>
      <c r="F174" s="137" t="s">
        <v>271</v>
      </c>
      <c r="G174" s="138" t="s">
        <v>180</v>
      </c>
      <c r="H174" s="139">
        <v>3</v>
      </c>
      <c r="I174" s="140"/>
      <c r="J174" s="141">
        <f>ROUND(I174*H174,2)</f>
        <v>0</v>
      </c>
      <c r="K174" s="142"/>
      <c r="L174" s="28"/>
      <c r="M174" s="143" t="s">
        <v>1</v>
      </c>
      <c r="N174" s="144" t="s">
        <v>40</v>
      </c>
      <c r="P174" s="145">
        <f>O174*H174</f>
        <v>0</v>
      </c>
      <c r="Q174" s="145">
        <v>6.4340000000000003E-4</v>
      </c>
      <c r="R174" s="145">
        <f>Q174*H174</f>
        <v>1.9302E-3</v>
      </c>
      <c r="S174" s="145">
        <v>0</v>
      </c>
      <c r="T174" s="146">
        <f>S174*H174</f>
        <v>0</v>
      </c>
      <c r="AR174" s="147" t="s">
        <v>211</v>
      </c>
      <c r="AT174" s="147" t="s">
        <v>136</v>
      </c>
      <c r="AU174" s="147" t="s">
        <v>141</v>
      </c>
      <c r="AY174" s="13" t="s">
        <v>133</v>
      </c>
      <c r="BE174" s="148">
        <f>IF(N174="základná",J174,0)</f>
        <v>0</v>
      </c>
      <c r="BF174" s="148">
        <f>IF(N174="znížená",J174,0)</f>
        <v>0</v>
      </c>
      <c r="BG174" s="148">
        <f>IF(N174="zákl. prenesená",J174,0)</f>
        <v>0</v>
      </c>
      <c r="BH174" s="148">
        <f>IF(N174="zníž. prenesená",J174,0)</f>
        <v>0</v>
      </c>
      <c r="BI174" s="148">
        <f>IF(N174="nulová",J174,0)</f>
        <v>0</v>
      </c>
      <c r="BJ174" s="13" t="s">
        <v>141</v>
      </c>
      <c r="BK174" s="148">
        <f>ROUND(I174*H174,2)</f>
        <v>0</v>
      </c>
      <c r="BL174" s="13" t="s">
        <v>211</v>
      </c>
      <c r="BM174" s="147" t="s">
        <v>272</v>
      </c>
    </row>
    <row r="175" spans="2:65" s="1" customFormat="1" ht="24.2" customHeight="1">
      <c r="B175" s="28"/>
      <c r="C175" s="135" t="s">
        <v>273</v>
      </c>
      <c r="D175" s="135" t="s">
        <v>136</v>
      </c>
      <c r="E175" s="136" t="s">
        <v>274</v>
      </c>
      <c r="F175" s="137" t="s">
        <v>275</v>
      </c>
      <c r="G175" s="138" t="s">
        <v>180</v>
      </c>
      <c r="H175" s="139">
        <v>14</v>
      </c>
      <c r="I175" s="140"/>
      <c r="J175" s="141">
        <f>ROUND(I175*H175,2)</f>
        <v>0</v>
      </c>
      <c r="K175" s="142"/>
      <c r="L175" s="28"/>
      <c r="M175" s="143" t="s">
        <v>1</v>
      </c>
      <c r="N175" s="144" t="s">
        <v>40</v>
      </c>
      <c r="P175" s="145">
        <f>O175*H175</f>
        <v>0</v>
      </c>
      <c r="Q175" s="145">
        <v>7.2099999999999996E-4</v>
      </c>
      <c r="R175" s="145">
        <f>Q175*H175</f>
        <v>1.0093999999999999E-2</v>
      </c>
      <c r="S175" s="145">
        <v>0</v>
      </c>
      <c r="T175" s="146">
        <f>S175*H175</f>
        <v>0</v>
      </c>
      <c r="AR175" s="147" t="s">
        <v>211</v>
      </c>
      <c r="AT175" s="147" t="s">
        <v>136</v>
      </c>
      <c r="AU175" s="147" t="s">
        <v>141</v>
      </c>
      <c r="AY175" s="13" t="s">
        <v>133</v>
      </c>
      <c r="BE175" s="148">
        <f>IF(N175="základná",J175,0)</f>
        <v>0</v>
      </c>
      <c r="BF175" s="148">
        <f>IF(N175="znížená",J175,0)</f>
        <v>0</v>
      </c>
      <c r="BG175" s="148">
        <f>IF(N175="zákl. prenesená",J175,0)</f>
        <v>0</v>
      </c>
      <c r="BH175" s="148">
        <f>IF(N175="zníž. prenesená",J175,0)</f>
        <v>0</v>
      </c>
      <c r="BI175" s="148">
        <f>IF(N175="nulová",J175,0)</f>
        <v>0</v>
      </c>
      <c r="BJ175" s="13" t="s">
        <v>141</v>
      </c>
      <c r="BK175" s="148">
        <f>ROUND(I175*H175,2)</f>
        <v>0</v>
      </c>
      <c r="BL175" s="13" t="s">
        <v>211</v>
      </c>
      <c r="BM175" s="147" t="s">
        <v>276</v>
      </c>
    </row>
    <row r="176" spans="2:65" s="1" customFormat="1" ht="24.2" customHeight="1">
      <c r="B176" s="28"/>
      <c r="C176" s="135" t="s">
        <v>277</v>
      </c>
      <c r="D176" s="135" t="s">
        <v>136</v>
      </c>
      <c r="E176" s="136" t="s">
        <v>278</v>
      </c>
      <c r="F176" s="137" t="s">
        <v>279</v>
      </c>
      <c r="G176" s="138" t="s">
        <v>150</v>
      </c>
      <c r="H176" s="139">
        <v>1.2999999999999999E-2</v>
      </c>
      <c r="I176" s="140"/>
      <c r="J176" s="141">
        <f>ROUND(I176*H176,2)</f>
        <v>0</v>
      </c>
      <c r="K176" s="142"/>
      <c r="L176" s="28"/>
      <c r="M176" s="143" t="s">
        <v>1</v>
      </c>
      <c r="N176" s="144" t="s">
        <v>40</v>
      </c>
      <c r="P176" s="145">
        <f>O176*H176</f>
        <v>0</v>
      </c>
      <c r="Q176" s="145">
        <v>0</v>
      </c>
      <c r="R176" s="145">
        <f>Q176*H176</f>
        <v>0</v>
      </c>
      <c r="S176" s="145">
        <v>0</v>
      </c>
      <c r="T176" s="146">
        <f>S176*H176</f>
        <v>0</v>
      </c>
      <c r="AR176" s="147" t="s">
        <v>211</v>
      </c>
      <c r="AT176" s="147" t="s">
        <v>136</v>
      </c>
      <c r="AU176" s="147" t="s">
        <v>141</v>
      </c>
      <c r="AY176" s="13" t="s">
        <v>133</v>
      </c>
      <c r="BE176" s="148">
        <f>IF(N176="základná",J176,0)</f>
        <v>0</v>
      </c>
      <c r="BF176" s="148">
        <f>IF(N176="znížená",J176,0)</f>
        <v>0</v>
      </c>
      <c r="BG176" s="148">
        <f>IF(N176="zákl. prenesená",J176,0)</f>
        <v>0</v>
      </c>
      <c r="BH176" s="148">
        <f>IF(N176="zníž. prenesená",J176,0)</f>
        <v>0</v>
      </c>
      <c r="BI176" s="148">
        <f>IF(N176="nulová",J176,0)</f>
        <v>0</v>
      </c>
      <c r="BJ176" s="13" t="s">
        <v>141</v>
      </c>
      <c r="BK176" s="148">
        <f>ROUND(I176*H176,2)</f>
        <v>0</v>
      </c>
      <c r="BL176" s="13" t="s">
        <v>211</v>
      </c>
      <c r="BM176" s="147" t="s">
        <v>280</v>
      </c>
    </row>
    <row r="177" spans="2:65" s="11" customFormat="1" ht="22.9" customHeight="1">
      <c r="B177" s="123"/>
      <c r="D177" s="124" t="s">
        <v>73</v>
      </c>
      <c r="E177" s="133" t="s">
        <v>281</v>
      </c>
      <c r="F177" s="133" t="s">
        <v>282</v>
      </c>
      <c r="I177" s="126"/>
      <c r="J177" s="134">
        <f>BK177</f>
        <v>0</v>
      </c>
      <c r="L177" s="123"/>
      <c r="M177" s="128"/>
      <c r="P177" s="129">
        <f>SUM(P178:P210)</f>
        <v>0</v>
      </c>
      <c r="R177" s="129">
        <f>SUM(R178:R210)</f>
        <v>2.3259031199999995</v>
      </c>
      <c r="T177" s="130">
        <f>SUM(T178:T210)</f>
        <v>1.853</v>
      </c>
      <c r="AR177" s="124" t="s">
        <v>141</v>
      </c>
      <c r="AT177" s="131" t="s">
        <v>73</v>
      </c>
      <c r="AU177" s="131" t="s">
        <v>82</v>
      </c>
      <c r="AY177" s="124" t="s">
        <v>133</v>
      </c>
      <c r="BK177" s="132">
        <f>SUM(BK178:BK210)</f>
        <v>0</v>
      </c>
    </row>
    <row r="178" spans="2:65" s="1" customFormat="1" ht="24.2" customHeight="1">
      <c r="B178" s="28"/>
      <c r="C178" s="135" t="s">
        <v>82</v>
      </c>
      <c r="D178" s="135" t="s">
        <v>136</v>
      </c>
      <c r="E178" s="136" t="s">
        <v>283</v>
      </c>
      <c r="F178" s="137" t="s">
        <v>284</v>
      </c>
      <c r="G178" s="138" t="s">
        <v>263</v>
      </c>
      <c r="H178" s="139">
        <v>3</v>
      </c>
      <c r="I178" s="140"/>
      <c r="J178" s="141">
        <f t="shared" ref="J178:J210" si="20">ROUND(I178*H178,2)</f>
        <v>0</v>
      </c>
      <c r="K178" s="142"/>
      <c r="L178" s="28"/>
      <c r="M178" s="143" t="s">
        <v>1</v>
      </c>
      <c r="N178" s="144" t="s">
        <v>40</v>
      </c>
      <c r="P178" s="145">
        <f t="shared" ref="P178:P210" si="21">O178*H178</f>
        <v>0</v>
      </c>
      <c r="Q178" s="145">
        <v>0</v>
      </c>
      <c r="R178" s="145">
        <f t="shared" ref="R178:R210" si="22">Q178*H178</f>
        <v>0</v>
      </c>
      <c r="S178" s="145">
        <v>0</v>
      </c>
      <c r="T178" s="146">
        <f t="shared" ref="T178:T210" si="23">S178*H178</f>
        <v>0</v>
      </c>
      <c r="AR178" s="147" t="s">
        <v>211</v>
      </c>
      <c r="AT178" s="147" t="s">
        <v>136</v>
      </c>
      <c r="AU178" s="147" t="s">
        <v>141</v>
      </c>
      <c r="AY178" s="13" t="s">
        <v>133</v>
      </c>
      <c r="BE178" s="148">
        <f t="shared" ref="BE178:BE210" si="24">IF(N178="základná",J178,0)</f>
        <v>0</v>
      </c>
      <c r="BF178" s="148">
        <f t="shared" ref="BF178:BF210" si="25">IF(N178="znížená",J178,0)</f>
        <v>0</v>
      </c>
      <c r="BG178" s="148">
        <f t="shared" ref="BG178:BG210" si="26">IF(N178="zákl. prenesená",J178,0)</f>
        <v>0</v>
      </c>
      <c r="BH178" s="148">
        <f t="shared" ref="BH178:BH210" si="27">IF(N178="zníž. prenesená",J178,0)</f>
        <v>0</v>
      </c>
      <c r="BI178" s="148">
        <f t="shared" ref="BI178:BI210" si="28">IF(N178="nulová",J178,0)</f>
        <v>0</v>
      </c>
      <c r="BJ178" s="13" t="s">
        <v>141</v>
      </c>
      <c r="BK178" s="148">
        <f t="shared" ref="BK178:BK210" si="29">ROUND(I178*H178,2)</f>
        <v>0</v>
      </c>
      <c r="BL178" s="13" t="s">
        <v>211</v>
      </c>
      <c r="BM178" s="147" t="s">
        <v>285</v>
      </c>
    </row>
    <row r="179" spans="2:65" s="1" customFormat="1" ht="24.2" customHeight="1">
      <c r="B179" s="28"/>
      <c r="C179" s="149" t="s">
        <v>141</v>
      </c>
      <c r="D179" s="149" t="s">
        <v>161</v>
      </c>
      <c r="E179" s="150" t="s">
        <v>286</v>
      </c>
      <c r="F179" s="151" t="s">
        <v>287</v>
      </c>
      <c r="G179" s="152" t="s">
        <v>263</v>
      </c>
      <c r="H179" s="153">
        <v>3</v>
      </c>
      <c r="I179" s="154"/>
      <c r="J179" s="155">
        <f t="shared" si="20"/>
        <v>0</v>
      </c>
      <c r="K179" s="156"/>
      <c r="L179" s="157"/>
      <c r="M179" s="158" t="s">
        <v>1</v>
      </c>
      <c r="N179" s="159" t="s">
        <v>40</v>
      </c>
      <c r="P179" s="145">
        <f t="shared" si="21"/>
        <v>0</v>
      </c>
      <c r="Q179" s="145">
        <v>0.33</v>
      </c>
      <c r="R179" s="145">
        <f t="shared" si="22"/>
        <v>0.99</v>
      </c>
      <c r="S179" s="145">
        <v>0</v>
      </c>
      <c r="T179" s="146">
        <f t="shared" si="23"/>
        <v>0</v>
      </c>
      <c r="AR179" s="147" t="s">
        <v>216</v>
      </c>
      <c r="AT179" s="147" t="s">
        <v>161</v>
      </c>
      <c r="AU179" s="147" t="s">
        <v>141</v>
      </c>
      <c r="AY179" s="13" t="s">
        <v>133</v>
      </c>
      <c r="BE179" s="148">
        <f t="shared" si="24"/>
        <v>0</v>
      </c>
      <c r="BF179" s="148">
        <f t="shared" si="25"/>
        <v>0</v>
      </c>
      <c r="BG179" s="148">
        <f t="shared" si="26"/>
        <v>0</v>
      </c>
      <c r="BH179" s="148">
        <f t="shared" si="27"/>
        <v>0</v>
      </c>
      <c r="BI179" s="148">
        <f t="shared" si="28"/>
        <v>0</v>
      </c>
      <c r="BJ179" s="13" t="s">
        <v>141</v>
      </c>
      <c r="BK179" s="148">
        <f t="shared" si="29"/>
        <v>0</v>
      </c>
      <c r="BL179" s="13" t="s">
        <v>211</v>
      </c>
      <c r="BM179" s="147" t="s">
        <v>288</v>
      </c>
    </row>
    <row r="180" spans="2:65" s="1" customFormat="1" ht="16.5" customHeight="1">
      <c r="B180" s="28"/>
      <c r="C180" s="135" t="s">
        <v>7</v>
      </c>
      <c r="D180" s="135" t="s">
        <v>136</v>
      </c>
      <c r="E180" s="136" t="s">
        <v>289</v>
      </c>
      <c r="F180" s="137" t="s">
        <v>290</v>
      </c>
      <c r="G180" s="138" t="s">
        <v>263</v>
      </c>
      <c r="H180" s="139">
        <v>2</v>
      </c>
      <c r="I180" s="140"/>
      <c r="J180" s="141">
        <f t="shared" si="20"/>
        <v>0</v>
      </c>
      <c r="K180" s="142"/>
      <c r="L180" s="28"/>
      <c r="M180" s="143" t="s">
        <v>1</v>
      </c>
      <c r="N180" s="144" t="s">
        <v>40</v>
      </c>
      <c r="P180" s="145">
        <f t="shared" si="21"/>
        <v>0</v>
      </c>
      <c r="Q180" s="145">
        <v>2.6900000000000001E-3</v>
      </c>
      <c r="R180" s="145">
        <f t="shared" si="22"/>
        <v>5.3800000000000002E-3</v>
      </c>
      <c r="S180" s="145">
        <v>0</v>
      </c>
      <c r="T180" s="146">
        <f t="shared" si="23"/>
        <v>0</v>
      </c>
      <c r="AR180" s="147" t="s">
        <v>211</v>
      </c>
      <c r="AT180" s="147" t="s">
        <v>136</v>
      </c>
      <c r="AU180" s="147" t="s">
        <v>141</v>
      </c>
      <c r="AY180" s="13" t="s">
        <v>133</v>
      </c>
      <c r="BE180" s="148">
        <f t="shared" si="24"/>
        <v>0</v>
      </c>
      <c r="BF180" s="148">
        <f t="shared" si="25"/>
        <v>0</v>
      </c>
      <c r="BG180" s="148">
        <f t="shared" si="26"/>
        <v>0</v>
      </c>
      <c r="BH180" s="148">
        <f t="shared" si="27"/>
        <v>0</v>
      </c>
      <c r="BI180" s="148">
        <f t="shared" si="28"/>
        <v>0</v>
      </c>
      <c r="BJ180" s="13" t="s">
        <v>141</v>
      </c>
      <c r="BK180" s="148">
        <f t="shared" si="29"/>
        <v>0</v>
      </c>
      <c r="BL180" s="13" t="s">
        <v>211</v>
      </c>
      <c r="BM180" s="147" t="s">
        <v>291</v>
      </c>
    </row>
    <row r="181" spans="2:65" s="1" customFormat="1" ht="33" customHeight="1">
      <c r="B181" s="28"/>
      <c r="C181" s="149" t="s">
        <v>292</v>
      </c>
      <c r="D181" s="149" t="s">
        <v>161</v>
      </c>
      <c r="E181" s="150" t="s">
        <v>293</v>
      </c>
      <c r="F181" s="151" t="s">
        <v>294</v>
      </c>
      <c r="G181" s="152" t="s">
        <v>263</v>
      </c>
      <c r="H181" s="153">
        <v>1</v>
      </c>
      <c r="I181" s="154"/>
      <c r="J181" s="155">
        <f t="shared" si="20"/>
        <v>0</v>
      </c>
      <c r="K181" s="156"/>
      <c r="L181" s="157"/>
      <c r="M181" s="158" t="s">
        <v>1</v>
      </c>
      <c r="N181" s="159" t="s">
        <v>40</v>
      </c>
      <c r="P181" s="145">
        <f t="shared" si="21"/>
        <v>0</v>
      </c>
      <c r="Q181" s="145">
        <v>0.13500000000000001</v>
      </c>
      <c r="R181" s="145">
        <f t="shared" si="22"/>
        <v>0.13500000000000001</v>
      </c>
      <c r="S181" s="145">
        <v>0</v>
      </c>
      <c r="T181" s="146">
        <f t="shared" si="23"/>
        <v>0</v>
      </c>
      <c r="AR181" s="147" t="s">
        <v>216</v>
      </c>
      <c r="AT181" s="147" t="s">
        <v>161</v>
      </c>
      <c r="AU181" s="147" t="s">
        <v>141</v>
      </c>
      <c r="AY181" s="13" t="s">
        <v>133</v>
      </c>
      <c r="BE181" s="148">
        <f t="shared" si="24"/>
        <v>0</v>
      </c>
      <c r="BF181" s="148">
        <f t="shared" si="25"/>
        <v>0</v>
      </c>
      <c r="BG181" s="148">
        <f t="shared" si="26"/>
        <v>0</v>
      </c>
      <c r="BH181" s="148">
        <f t="shared" si="27"/>
        <v>0</v>
      </c>
      <c r="BI181" s="148">
        <f t="shared" si="28"/>
        <v>0</v>
      </c>
      <c r="BJ181" s="13" t="s">
        <v>141</v>
      </c>
      <c r="BK181" s="148">
        <f t="shared" si="29"/>
        <v>0</v>
      </c>
      <c r="BL181" s="13" t="s">
        <v>211</v>
      </c>
      <c r="BM181" s="147" t="s">
        <v>295</v>
      </c>
    </row>
    <row r="182" spans="2:65" s="1" customFormat="1" ht="24.2" customHeight="1">
      <c r="B182" s="28"/>
      <c r="C182" s="149" t="s">
        <v>296</v>
      </c>
      <c r="D182" s="149" t="s">
        <v>161</v>
      </c>
      <c r="E182" s="150" t="s">
        <v>297</v>
      </c>
      <c r="F182" s="151" t="s">
        <v>298</v>
      </c>
      <c r="G182" s="152" t="s">
        <v>263</v>
      </c>
      <c r="H182" s="153">
        <v>1</v>
      </c>
      <c r="I182" s="154"/>
      <c r="J182" s="155">
        <f t="shared" si="20"/>
        <v>0</v>
      </c>
      <c r="K182" s="156"/>
      <c r="L182" s="157"/>
      <c r="M182" s="158" t="s">
        <v>1</v>
      </c>
      <c r="N182" s="159" t="s">
        <v>40</v>
      </c>
      <c r="P182" s="145">
        <f t="shared" si="21"/>
        <v>0</v>
      </c>
      <c r="Q182" s="145">
        <v>0.105</v>
      </c>
      <c r="R182" s="145">
        <f t="shared" si="22"/>
        <v>0.105</v>
      </c>
      <c r="S182" s="145">
        <v>0</v>
      </c>
      <c r="T182" s="146">
        <f t="shared" si="23"/>
        <v>0</v>
      </c>
      <c r="AR182" s="147" t="s">
        <v>216</v>
      </c>
      <c r="AT182" s="147" t="s">
        <v>161</v>
      </c>
      <c r="AU182" s="147" t="s">
        <v>141</v>
      </c>
      <c r="AY182" s="13" t="s">
        <v>133</v>
      </c>
      <c r="BE182" s="148">
        <f t="shared" si="24"/>
        <v>0</v>
      </c>
      <c r="BF182" s="148">
        <f t="shared" si="25"/>
        <v>0</v>
      </c>
      <c r="BG182" s="148">
        <f t="shared" si="26"/>
        <v>0</v>
      </c>
      <c r="BH182" s="148">
        <f t="shared" si="27"/>
        <v>0</v>
      </c>
      <c r="BI182" s="148">
        <f t="shared" si="28"/>
        <v>0</v>
      </c>
      <c r="BJ182" s="13" t="s">
        <v>141</v>
      </c>
      <c r="BK182" s="148">
        <f t="shared" si="29"/>
        <v>0</v>
      </c>
      <c r="BL182" s="13" t="s">
        <v>211</v>
      </c>
      <c r="BM182" s="147" t="s">
        <v>299</v>
      </c>
    </row>
    <row r="183" spans="2:65" s="1" customFormat="1" ht="33" customHeight="1">
      <c r="B183" s="28"/>
      <c r="C183" s="135" t="s">
        <v>300</v>
      </c>
      <c r="D183" s="135" t="s">
        <v>136</v>
      </c>
      <c r="E183" s="136" t="s">
        <v>301</v>
      </c>
      <c r="F183" s="137" t="s">
        <v>302</v>
      </c>
      <c r="G183" s="138" t="s">
        <v>263</v>
      </c>
      <c r="H183" s="139">
        <v>1</v>
      </c>
      <c r="I183" s="140"/>
      <c r="J183" s="141">
        <f t="shared" si="20"/>
        <v>0</v>
      </c>
      <c r="K183" s="142"/>
      <c r="L183" s="28"/>
      <c r="M183" s="143" t="s">
        <v>1</v>
      </c>
      <c r="N183" s="144" t="s">
        <v>40</v>
      </c>
      <c r="P183" s="145">
        <f t="shared" si="21"/>
        <v>0</v>
      </c>
      <c r="Q183" s="145">
        <v>1.7264E-4</v>
      </c>
      <c r="R183" s="145">
        <f t="shared" si="22"/>
        <v>1.7264E-4</v>
      </c>
      <c r="S183" s="145">
        <v>0.22625000000000001</v>
      </c>
      <c r="T183" s="146">
        <f t="shared" si="23"/>
        <v>0.22625000000000001</v>
      </c>
      <c r="AR183" s="147" t="s">
        <v>211</v>
      </c>
      <c r="AT183" s="147" t="s">
        <v>136</v>
      </c>
      <c r="AU183" s="147" t="s">
        <v>141</v>
      </c>
      <c r="AY183" s="13" t="s">
        <v>133</v>
      </c>
      <c r="BE183" s="148">
        <f t="shared" si="24"/>
        <v>0</v>
      </c>
      <c r="BF183" s="148">
        <f t="shared" si="25"/>
        <v>0</v>
      </c>
      <c r="BG183" s="148">
        <f t="shared" si="26"/>
        <v>0</v>
      </c>
      <c r="BH183" s="148">
        <f t="shared" si="27"/>
        <v>0</v>
      </c>
      <c r="BI183" s="148">
        <f t="shared" si="28"/>
        <v>0</v>
      </c>
      <c r="BJ183" s="13" t="s">
        <v>141</v>
      </c>
      <c r="BK183" s="148">
        <f t="shared" si="29"/>
        <v>0</v>
      </c>
      <c r="BL183" s="13" t="s">
        <v>211</v>
      </c>
      <c r="BM183" s="147" t="s">
        <v>303</v>
      </c>
    </row>
    <row r="184" spans="2:65" s="1" customFormat="1" ht="24.2" customHeight="1">
      <c r="B184" s="28"/>
      <c r="C184" s="135" t="s">
        <v>304</v>
      </c>
      <c r="D184" s="135" t="s">
        <v>136</v>
      </c>
      <c r="E184" s="136" t="s">
        <v>305</v>
      </c>
      <c r="F184" s="137" t="s">
        <v>306</v>
      </c>
      <c r="G184" s="138" t="s">
        <v>263</v>
      </c>
      <c r="H184" s="139">
        <v>3</v>
      </c>
      <c r="I184" s="140"/>
      <c r="J184" s="141">
        <f t="shared" si="20"/>
        <v>0</v>
      </c>
      <c r="K184" s="142"/>
      <c r="L184" s="28"/>
      <c r="M184" s="143" t="s">
        <v>1</v>
      </c>
      <c r="N184" s="144" t="s">
        <v>40</v>
      </c>
      <c r="P184" s="145">
        <f t="shared" si="21"/>
        <v>0</v>
      </c>
      <c r="Q184" s="145">
        <v>1.7264E-4</v>
      </c>
      <c r="R184" s="145">
        <f t="shared" si="22"/>
        <v>5.1792000000000006E-4</v>
      </c>
      <c r="S184" s="145">
        <v>0.54225000000000001</v>
      </c>
      <c r="T184" s="146">
        <f t="shared" si="23"/>
        <v>1.6267499999999999</v>
      </c>
      <c r="AR184" s="147" t="s">
        <v>211</v>
      </c>
      <c r="AT184" s="147" t="s">
        <v>136</v>
      </c>
      <c r="AU184" s="147" t="s">
        <v>141</v>
      </c>
      <c r="AY184" s="13" t="s">
        <v>133</v>
      </c>
      <c r="BE184" s="148">
        <f t="shared" si="24"/>
        <v>0</v>
      </c>
      <c r="BF184" s="148">
        <f t="shared" si="25"/>
        <v>0</v>
      </c>
      <c r="BG184" s="148">
        <f t="shared" si="26"/>
        <v>0</v>
      </c>
      <c r="BH184" s="148">
        <f t="shared" si="27"/>
        <v>0</v>
      </c>
      <c r="BI184" s="148">
        <f t="shared" si="28"/>
        <v>0</v>
      </c>
      <c r="BJ184" s="13" t="s">
        <v>141</v>
      </c>
      <c r="BK184" s="148">
        <f t="shared" si="29"/>
        <v>0</v>
      </c>
      <c r="BL184" s="13" t="s">
        <v>211</v>
      </c>
      <c r="BM184" s="147" t="s">
        <v>307</v>
      </c>
    </row>
    <row r="185" spans="2:65" s="1" customFormat="1" ht="24.2" customHeight="1">
      <c r="B185" s="28"/>
      <c r="C185" s="135" t="s">
        <v>308</v>
      </c>
      <c r="D185" s="135" t="s">
        <v>136</v>
      </c>
      <c r="E185" s="136" t="s">
        <v>309</v>
      </c>
      <c r="F185" s="137" t="s">
        <v>310</v>
      </c>
      <c r="G185" s="138" t="s">
        <v>263</v>
      </c>
      <c r="H185" s="139">
        <v>1</v>
      </c>
      <c r="I185" s="140"/>
      <c r="J185" s="141">
        <f t="shared" si="20"/>
        <v>0</v>
      </c>
      <c r="K185" s="142"/>
      <c r="L185" s="28"/>
      <c r="M185" s="143" t="s">
        <v>1</v>
      </c>
      <c r="N185" s="144" t="s">
        <v>40</v>
      </c>
      <c r="P185" s="145">
        <f t="shared" si="21"/>
        <v>0</v>
      </c>
      <c r="Q185" s="145">
        <v>2.6871199999999999E-3</v>
      </c>
      <c r="R185" s="145">
        <f t="shared" si="22"/>
        <v>2.6871199999999999E-3</v>
      </c>
      <c r="S185" s="145">
        <v>0</v>
      </c>
      <c r="T185" s="146">
        <f t="shared" si="23"/>
        <v>0</v>
      </c>
      <c r="AR185" s="147" t="s">
        <v>211</v>
      </c>
      <c r="AT185" s="147" t="s">
        <v>136</v>
      </c>
      <c r="AU185" s="147" t="s">
        <v>141</v>
      </c>
      <c r="AY185" s="13" t="s">
        <v>133</v>
      </c>
      <c r="BE185" s="148">
        <f t="shared" si="24"/>
        <v>0</v>
      </c>
      <c r="BF185" s="148">
        <f t="shared" si="25"/>
        <v>0</v>
      </c>
      <c r="BG185" s="148">
        <f t="shared" si="26"/>
        <v>0</v>
      </c>
      <c r="BH185" s="148">
        <f t="shared" si="27"/>
        <v>0</v>
      </c>
      <c r="BI185" s="148">
        <f t="shared" si="28"/>
        <v>0</v>
      </c>
      <c r="BJ185" s="13" t="s">
        <v>141</v>
      </c>
      <c r="BK185" s="148">
        <f t="shared" si="29"/>
        <v>0</v>
      </c>
      <c r="BL185" s="13" t="s">
        <v>211</v>
      </c>
      <c r="BM185" s="147" t="s">
        <v>311</v>
      </c>
    </row>
    <row r="186" spans="2:65" s="1" customFormat="1" ht="24.2" customHeight="1">
      <c r="B186" s="28"/>
      <c r="C186" s="149" t="s">
        <v>312</v>
      </c>
      <c r="D186" s="149" t="s">
        <v>161</v>
      </c>
      <c r="E186" s="150" t="s">
        <v>313</v>
      </c>
      <c r="F186" s="151" t="s">
        <v>314</v>
      </c>
      <c r="G186" s="152" t="s">
        <v>263</v>
      </c>
      <c r="H186" s="153">
        <v>1</v>
      </c>
      <c r="I186" s="154"/>
      <c r="J186" s="155">
        <f t="shared" si="20"/>
        <v>0</v>
      </c>
      <c r="K186" s="156"/>
      <c r="L186" s="157"/>
      <c r="M186" s="158" t="s">
        <v>1</v>
      </c>
      <c r="N186" s="159" t="s">
        <v>40</v>
      </c>
      <c r="P186" s="145">
        <f t="shared" si="21"/>
        <v>0</v>
      </c>
      <c r="Q186" s="145">
        <v>2.5000000000000001E-2</v>
      </c>
      <c r="R186" s="145">
        <f t="shared" si="22"/>
        <v>2.5000000000000001E-2</v>
      </c>
      <c r="S186" s="145">
        <v>0</v>
      </c>
      <c r="T186" s="146">
        <f t="shared" si="23"/>
        <v>0</v>
      </c>
      <c r="AR186" s="147" t="s">
        <v>216</v>
      </c>
      <c r="AT186" s="147" t="s">
        <v>161</v>
      </c>
      <c r="AU186" s="147" t="s">
        <v>141</v>
      </c>
      <c r="AY186" s="13" t="s">
        <v>133</v>
      </c>
      <c r="BE186" s="148">
        <f t="shared" si="24"/>
        <v>0</v>
      </c>
      <c r="BF186" s="148">
        <f t="shared" si="25"/>
        <v>0</v>
      </c>
      <c r="BG186" s="148">
        <f t="shared" si="26"/>
        <v>0</v>
      </c>
      <c r="BH186" s="148">
        <f t="shared" si="27"/>
        <v>0</v>
      </c>
      <c r="BI186" s="148">
        <f t="shared" si="28"/>
        <v>0</v>
      </c>
      <c r="BJ186" s="13" t="s">
        <v>141</v>
      </c>
      <c r="BK186" s="148">
        <f t="shared" si="29"/>
        <v>0</v>
      </c>
      <c r="BL186" s="13" t="s">
        <v>211</v>
      </c>
      <c r="BM186" s="147" t="s">
        <v>315</v>
      </c>
    </row>
    <row r="187" spans="2:65" s="1" customFormat="1" ht="24.2" customHeight="1">
      <c r="B187" s="28"/>
      <c r="C187" s="135" t="s">
        <v>316</v>
      </c>
      <c r="D187" s="135" t="s">
        <v>136</v>
      </c>
      <c r="E187" s="136" t="s">
        <v>317</v>
      </c>
      <c r="F187" s="137" t="s">
        <v>318</v>
      </c>
      <c r="G187" s="138" t="s">
        <v>263</v>
      </c>
      <c r="H187" s="139">
        <v>1</v>
      </c>
      <c r="I187" s="140"/>
      <c r="J187" s="141">
        <f t="shared" si="20"/>
        <v>0</v>
      </c>
      <c r="K187" s="142"/>
      <c r="L187" s="28"/>
      <c r="M187" s="143" t="s">
        <v>1</v>
      </c>
      <c r="N187" s="144" t="s">
        <v>40</v>
      </c>
      <c r="P187" s="145">
        <f t="shared" si="21"/>
        <v>0</v>
      </c>
      <c r="Q187" s="145">
        <v>4.5040999999999999E-4</v>
      </c>
      <c r="R187" s="145">
        <f t="shared" si="22"/>
        <v>4.5040999999999999E-4</v>
      </c>
      <c r="S187" s="145">
        <v>0</v>
      </c>
      <c r="T187" s="146">
        <f t="shared" si="23"/>
        <v>0</v>
      </c>
      <c r="AR187" s="147" t="s">
        <v>211</v>
      </c>
      <c r="AT187" s="147" t="s">
        <v>136</v>
      </c>
      <c r="AU187" s="147" t="s">
        <v>141</v>
      </c>
      <c r="AY187" s="13" t="s">
        <v>133</v>
      </c>
      <c r="BE187" s="148">
        <f t="shared" si="24"/>
        <v>0</v>
      </c>
      <c r="BF187" s="148">
        <f t="shared" si="25"/>
        <v>0</v>
      </c>
      <c r="BG187" s="148">
        <f t="shared" si="26"/>
        <v>0</v>
      </c>
      <c r="BH187" s="148">
        <f t="shared" si="27"/>
        <v>0</v>
      </c>
      <c r="BI187" s="148">
        <f t="shared" si="28"/>
        <v>0</v>
      </c>
      <c r="BJ187" s="13" t="s">
        <v>141</v>
      </c>
      <c r="BK187" s="148">
        <f t="shared" si="29"/>
        <v>0</v>
      </c>
      <c r="BL187" s="13" t="s">
        <v>211</v>
      </c>
      <c r="BM187" s="147" t="s">
        <v>319</v>
      </c>
    </row>
    <row r="188" spans="2:65" s="1" customFormat="1" ht="33" customHeight="1">
      <c r="B188" s="28"/>
      <c r="C188" s="149" t="s">
        <v>320</v>
      </c>
      <c r="D188" s="149" t="s">
        <v>161</v>
      </c>
      <c r="E188" s="150" t="s">
        <v>321</v>
      </c>
      <c r="F188" s="151" t="s">
        <v>322</v>
      </c>
      <c r="G188" s="152" t="s">
        <v>323</v>
      </c>
      <c r="H188" s="153">
        <v>1</v>
      </c>
      <c r="I188" s="154"/>
      <c r="J188" s="155">
        <f t="shared" si="20"/>
        <v>0</v>
      </c>
      <c r="K188" s="156"/>
      <c r="L188" s="157"/>
      <c r="M188" s="158" t="s">
        <v>1</v>
      </c>
      <c r="N188" s="159" t="s">
        <v>40</v>
      </c>
      <c r="P188" s="145">
        <f t="shared" si="21"/>
        <v>0</v>
      </c>
      <c r="Q188" s="145">
        <v>8.8999999999999999E-3</v>
      </c>
      <c r="R188" s="145">
        <f t="shared" si="22"/>
        <v>8.8999999999999999E-3</v>
      </c>
      <c r="S188" s="145">
        <v>0</v>
      </c>
      <c r="T188" s="146">
        <f t="shared" si="23"/>
        <v>0</v>
      </c>
      <c r="AR188" s="147" t="s">
        <v>216</v>
      </c>
      <c r="AT188" s="147" t="s">
        <v>161</v>
      </c>
      <c r="AU188" s="147" t="s">
        <v>141</v>
      </c>
      <c r="AY188" s="13" t="s">
        <v>133</v>
      </c>
      <c r="BE188" s="148">
        <f t="shared" si="24"/>
        <v>0</v>
      </c>
      <c r="BF188" s="148">
        <f t="shared" si="25"/>
        <v>0</v>
      </c>
      <c r="BG188" s="148">
        <f t="shared" si="26"/>
        <v>0</v>
      </c>
      <c r="BH188" s="148">
        <f t="shared" si="27"/>
        <v>0</v>
      </c>
      <c r="BI188" s="148">
        <f t="shared" si="28"/>
        <v>0</v>
      </c>
      <c r="BJ188" s="13" t="s">
        <v>141</v>
      </c>
      <c r="BK188" s="148">
        <f t="shared" si="29"/>
        <v>0</v>
      </c>
      <c r="BL188" s="13" t="s">
        <v>211</v>
      </c>
      <c r="BM188" s="147" t="s">
        <v>324</v>
      </c>
    </row>
    <row r="189" spans="2:65" s="1" customFormat="1" ht="24.2" customHeight="1">
      <c r="B189" s="28"/>
      <c r="C189" s="135" t="s">
        <v>325</v>
      </c>
      <c r="D189" s="135" t="s">
        <v>136</v>
      </c>
      <c r="E189" s="136" t="s">
        <v>326</v>
      </c>
      <c r="F189" s="137" t="s">
        <v>327</v>
      </c>
      <c r="G189" s="138" t="s">
        <v>263</v>
      </c>
      <c r="H189" s="139">
        <v>3</v>
      </c>
      <c r="I189" s="140"/>
      <c r="J189" s="141">
        <f t="shared" si="20"/>
        <v>0</v>
      </c>
      <c r="K189" s="142"/>
      <c r="L189" s="28"/>
      <c r="M189" s="143" t="s">
        <v>1</v>
      </c>
      <c r="N189" s="144" t="s">
        <v>40</v>
      </c>
      <c r="P189" s="145">
        <f t="shared" si="21"/>
        <v>0</v>
      </c>
      <c r="Q189" s="145">
        <v>1.4662500000000001E-3</v>
      </c>
      <c r="R189" s="145">
        <f t="shared" si="22"/>
        <v>4.3987499999999999E-3</v>
      </c>
      <c r="S189" s="145">
        <v>0</v>
      </c>
      <c r="T189" s="146">
        <f t="shared" si="23"/>
        <v>0</v>
      </c>
      <c r="AR189" s="147" t="s">
        <v>211</v>
      </c>
      <c r="AT189" s="147" t="s">
        <v>136</v>
      </c>
      <c r="AU189" s="147" t="s">
        <v>141</v>
      </c>
      <c r="AY189" s="13" t="s">
        <v>133</v>
      </c>
      <c r="BE189" s="148">
        <f t="shared" si="24"/>
        <v>0</v>
      </c>
      <c r="BF189" s="148">
        <f t="shared" si="25"/>
        <v>0</v>
      </c>
      <c r="BG189" s="148">
        <f t="shared" si="26"/>
        <v>0</v>
      </c>
      <c r="BH189" s="148">
        <f t="shared" si="27"/>
        <v>0</v>
      </c>
      <c r="BI189" s="148">
        <f t="shared" si="28"/>
        <v>0</v>
      </c>
      <c r="BJ189" s="13" t="s">
        <v>141</v>
      </c>
      <c r="BK189" s="148">
        <f t="shared" si="29"/>
        <v>0</v>
      </c>
      <c r="BL189" s="13" t="s">
        <v>211</v>
      </c>
      <c r="BM189" s="147" t="s">
        <v>328</v>
      </c>
    </row>
    <row r="190" spans="2:65" s="1" customFormat="1" ht="24.2" customHeight="1">
      <c r="B190" s="28"/>
      <c r="C190" s="149" t="s">
        <v>329</v>
      </c>
      <c r="D190" s="149" t="s">
        <v>161</v>
      </c>
      <c r="E190" s="150" t="s">
        <v>330</v>
      </c>
      <c r="F190" s="151" t="s">
        <v>331</v>
      </c>
      <c r="G190" s="152" t="s">
        <v>263</v>
      </c>
      <c r="H190" s="153">
        <v>3</v>
      </c>
      <c r="I190" s="154"/>
      <c r="J190" s="155">
        <f t="shared" si="20"/>
        <v>0</v>
      </c>
      <c r="K190" s="156"/>
      <c r="L190" s="157"/>
      <c r="M190" s="158" t="s">
        <v>1</v>
      </c>
      <c r="N190" s="159" t="s">
        <v>40</v>
      </c>
      <c r="P190" s="145">
        <f t="shared" si="21"/>
        <v>0</v>
      </c>
      <c r="Q190" s="145">
        <v>5.8199999999999997E-3</v>
      </c>
      <c r="R190" s="145">
        <f t="shared" si="22"/>
        <v>1.746E-2</v>
      </c>
      <c r="S190" s="145">
        <v>0</v>
      </c>
      <c r="T190" s="146">
        <f t="shared" si="23"/>
        <v>0</v>
      </c>
      <c r="AR190" s="147" t="s">
        <v>216</v>
      </c>
      <c r="AT190" s="147" t="s">
        <v>161</v>
      </c>
      <c r="AU190" s="147" t="s">
        <v>141</v>
      </c>
      <c r="AY190" s="13" t="s">
        <v>133</v>
      </c>
      <c r="BE190" s="148">
        <f t="shared" si="24"/>
        <v>0</v>
      </c>
      <c r="BF190" s="148">
        <f t="shared" si="25"/>
        <v>0</v>
      </c>
      <c r="BG190" s="148">
        <f t="shared" si="26"/>
        <v>0</v>
      </c>
      <c r="BH190" s="148">
        <f t="shared" si="27"/>
        <v>0</v>
      </c>
      <c r="BI190" s="148">
        <f t="shared" si="28"/>
        <v>0</v>
      </c>
      <c r="BJ190" s="13" t="s">
        <v>141</v>
      </c>
      <c r="BK190" s="148">
        <f t="shared" si="29"/>
        <v>0</v>
      </c>
      <c r="BL190" s="13" t="s">
        <v>211</v>
      </c>
      <c r="BM190" s="147" t="s">
        <v>332</v>
      </c>
    </row>
    <row r="191" spans="2:65" s="1" customFormat="1" ht="16.5" customHeight="1">
      <c r="B191" s="28"/>
      <c r="C191" s="135" t="s">
        <v>333</v>
      </c>
      <c r="D191" s="135" t="s">
        <v>136</v>
      </c>
      <c r="E191" s="136" t="s">
        <v>334</v>
      </c>
      <c r="F191" s="137" t="s">
        <v>335</v>
      </c>
      <c r="G191" s="138" t="s">
        <v>263</v>
      </c>
      <c r="H191" s="139">
        <v>2</v>
      </c>
      <c r="I191" s="140"/>
      <c r="J191" s="141">
        <f t="shared" si="20"/>
        <v>0</v>
      </c>
      <c r="K191" s="142"/>
      <c r="L191" s="28"/>
      <c r="M191" s="143" t="s">
        <v>1</v>
      </c>
      <c r="N191" s="144" t="s">
        <v>40</v>
      </c>
      <c r="P191" s="145">
        <f t="shared" si="21"/>
        <v>0</v>
      </c>
      <c r="Q191" s="145">
        <v>2.6241400000000001E-3</v>
      </c>
      <c r="R191" s="145">
        <f t="shared" si="22"/>
        <v>5.2482800000000001E-3</v>
      </c>
      <c r="S191" s="145">
        <v>0</v>
      </c>
      <c r="T191" s="146">
        <f t="shared" si="23"/>
        <v>0</v>
      </c>
      <c r="AR191" s="147" t="s">
        <v>211</v>
      </c>
      <c r="AT191" s="147" t="s">
        <v>136</v>
      </c>
      <c r="AU191" s="147" t="s">
        <v>141</v>
      </c>
      <c r="AY191" s="13" t="s">
        <v>133</v>
      </c>
      <c r="BE191" s="148">
        <f t="shared" si="24"/>
        <v>0</v>
      </c>
      <c r="BF191" s="148">
        <f t="shared" si="25"/>
        <v>0</v>
      </c>
      <c r="BG191" s="148">
        <f t="shared" si="26"/>
        <v>0</v>
      </c>
      <c r="BH191" s="148">
        <f t="shared" si="27"/>
        <v>0</v>
      </c>
      <c r="BI191" s="148">
        <f t="shared" si="28"/>
        <v>0</v>
      </c>
      <c r="BJ191" s="13" t="s">
        <v>141</v>
      </c>
      <c r="BK191" s="148">
        <f t="shared" si="29"/>
        <v>0</v>
      </c>
      <c r="BL191" s="13" t="s">
        <v>211</v>
      </c>
      <c r="BM191" s="147" t="s">
        <v>336</v>
      </c>
    </row>
    <row r="192" spans="2:65" s="1" customFormat="1" ht="24.2" customHeight="1">
      <c r="B192" s="28"/>
      <c r="C192" s="149" t="s">
        <v>216</v>
      </c>
      <c r="D192" s="149" t="s">
        <v>161</v>
      </c>
      <c r="E192" s="150" t="s">
        <v>337</v>
      </c>
      <c r="F192" s="151" t="s">
        <v>338</v>
      </c>
      <c r="G192" s="152" t="s">
        <v>263</v>
      </c>
      <c r="H192" s="153">
        <v>2</v>
      </c>
      <c r="I192" s="154"/>
      <c r="J192" s="155">
        <f t="shared" si="20"/>
        <v>0</v>
      </c>
      <c r="K192" s="156"/>
      <c r="L192" s="157"/>
      <c r="M192" s="158" t="s">
        <v>1</v>
      </c>
      <c r="N192" s="159" t="s">
        <v>40</v>
      </c>
      <c r="P192" s="145">
        <f t="shared" si="21"/>
        <v>0</v>
      </c>
      <c r="Q192" s="145">
        <v>2.5000000000000001E-2</v>
      </c>
      <c r="R192" s="145">
        <f t="shared" si="22"/>
        <v>0.05</v>
      </c>
      <c r="S192" s="145">
        <v>0</v>
      </c>
      <c r="T192" s="146">
        <f t="shared" si="23"/>
        <v>0</v>
      </c>
      <c r="AR192" s="147" t="s">
        <v>216</v>
      </c>
      <c r="AT192" s="147" t="s">
        <v>161</v>
      </c>
      <c r="AU192" s="147" t="s">
        <v>141</v>
      </c>
      <c r="AY192" s="13" t="s">
        <v>133</v>
      </c>
      <c r="BE192" s="148">
        <f t="shared" si="24"/>
        <v>0</v>
      </c>
      <c r="BF192" s="148">
        <f t="shared" si="25"/>
        <v>0</v>
      </c>
      <c r="BG192" s="148">
        <f t="shared" si="26"/>
        <v>0</v>
      </c>
      <c r="BH192" s="148">
        <f t="shared" si="27"/>
        <v>0</v>
      </c>
      <c r="BI192" s="148">
        <f t="shared" si="28"/>
        <v>0</v>
      </c>
      <c r="BJ192" s="13" t="s">
        <v>141</v>
      </c>
      <c r="BK192" s="148">
        <f t="shared" si="29"/>
        <v>0</v>
      </c>
      <c r="BL192" s="13" t="s">
        <v>211</v>
      </c>
      <c r="BM192" s="147" t="s">
        <v>339</v>
      </c>
    </row>
    <row r="193" spans="2:65" s="1" customFormat="1" ht="16.5" customHeight="1">
      <c r="B193" s="28"/>
      <c r="C193" s="135" t="s">
        <v>340</v>
      </c>
      <c r="D193" s="135" t="s">
        <v>136</v>
      </c>
      <c r="E193" s="136" t="s">
        <v>341</v>
      </c>
      <c r="F193" s="137" t="s">
        <v>342</v>
      </c>
      <c r="G193" s="138" t="s">
        <v>180</v>
      </c>
      <c r="H193" s="139">
        <v>10</v>
      </c>
      <c r="I193" s="140"/>
      <c r="J193" s="141">
        <f t="shared" si="20"/>
        <v>0</v>
      </c>
      <c r="K193" s="142"/>
      <c r="L193" s="28"/>
      <c r="M193" s="143" t="s">
        <v>1</v>
      </c>
      <c r="N193" s="144" t="s">
        <v>40</v>
      </c>
      <c r="P193" s="145">
        <f t="shared" si="21"/>
        <v>0</v>
      </c>
      <c r="Q193" s="145">
        <v>4.8999999999999998E-4</v>
      </c>
      <c r="R193" s="145">
        <f t="shared" si="22"/>
        <v>4.8999999999999998E-3</v>
      </c>
      <c r="S193" s="145">
        <v>0</v>
      </c>
      <c r="T193" s="146">
        <f t="shared" si="23"/>
        <v>0</v>
      </c>
      <c r="AR193" s="147" t="s">
        <v>211</v>
      </c>
      <c r="AT193" s="147" t="s">
        <v>136</v>
      </c>
      <c r="AU193" s="147" t="s">
        <v>141</v>
      </c>
      <c r="AY193" s="13" t="s">
        <v>133</v>
      </c>
      <c r="BE193" s="148">
        <f t="shared" si="24"/>
        <v>0</v>
      </c>
      <c r="BF193" s="148">
        <f t="shared" si="25"/>
        <v>0</v>
      </c>
      <c r="BG193" s="148">
        <f t="shared" si="26"/>
        <v>0</v>
      </c>
      <c r="BH193" s="148">
        <f t="shared" si="27"/>
        <v>0</v>
      </c>
      <c r="BI193" s="148">
        <f t="shared" si="28"/>
        <v>0</v>
      </c>
      <c r="BJ193" s="13" t="s">
        <v>141</v>
      </c>
      <c r="BK193" s="148">
        <f t="shared" si="29"/>
        <v>0</v>
      </c>
      <c r="BL193" s="13" t="s">
        <v>211</v>
      </c>
      <c r="BM193" s="147" t="s">
        <v>343</v>
      </c>
    </row>
    <row r="194" spans="2:65" s="1" customFormat="1" ht="24.2" customHeight="1">
      <c r="B194" s="28"/>
      <c r="C194" s="149" t="s">
        <v>344</v>
      </c>
      <c r="D194" s="149" t="s">
        <v>161</v>
      </c>
      <c r="E194" s="150" t="s">
        <v>345</v>
      </c>
      <c r="F194" s="151" t="s">
        <v>346</v>
      </c>
      <c r="G194" s="152" t="s">
        <v>263</v>
      </c>
      <c r="H194" s="153">
        <v>1</v>
      </c>
      <c r="I194" s="154"/>
      <c r="J194" s="155">
        <f t="shared" si="20"/>
        <v>0</v>
      </c>
      <c r="K194" s="156"/>
      <c r="L194" s="157"/>
      <c r="M194" s="158" t="s">
        <v>1</v>
      </c>
      <c r="N194" s="159" t="s">
        <v>40</v>
      </c>
      <c r="P194" s="145">
        <f t="shared" si="21"/>
        <v>0</v>
      </c>
      <c r="Q194" s="145">
        <v>0</v>
      </c>
      <c r="R194" s="145">
        <f t="shared" si="22"/>
        <v>0</v>
      </c>
      <c r="S194" s="145">
        <v>0</v>
      </c>
      <c r="T194" s="146">
        <f t="shared" si="23"/>
        <v>0</v>
      </c>
      <c r="AR194" s="147" t="s">
        <v>216</v>
      </c>
      <c r="AT194" s="147" t="s">
        <v>161</v>
      </c>
      <c r="AU194" s="147" t="s">
        <v>141</v>
      </c>
      <c r="AY194" s="13" t="s">
        <v>133</v>
      </c>
      <c r="BE194" s="148">
        <f t="shared" si="24"/>
        <v>0</v>
      </c>
      <c r="BF194" s="148">
        <f t="shared" si="25"/>
        <v>0</v>
      </c>
      <c r="BG194" s="148">
        <f t="shared" si="26"/>
        <v>0</v>
      </c>
      <c r="BH194" s="148">
        <f t="shared" si="27"/>
        <v>0</v>
      </c>
      <c r="BI194" s="148">
        <f t="shared" si="28"/>
        <v>0</v>
      </c>
      <c r="BJ194" s="13" t="s">
        <v>141</v>
      </c>
      <c r="BK194" s="148">
        <f t="shared" si="29"/>
        <v>0</v>
      </c>
      <c r="BL194" s="13" t="s">
        <v>211</v>
      </c>
      <c r="BM194" s="147" t="s">
        <v>347</v>
      </c>
    </row>
    <row r="195" spans="2:65" s="1" customFormat="1" ht="24.2" customHeight="1">
      <c r="B195" s="28"/>
      <c r="C195" s="149" t="s">
        <v>348</v>
      </c>
      <c r="D195" s="149" t="s">
        <v>161</v>
      </c>
      <c r="E195" s="150" t="s">
        <v>349</v>
      </c>
      <c r="F195" s="151" t="s">
        <v>350</v>
      </c>
      <c r="G195" s="152" t="s">
        <v>263</v>
      </c>
      <c r="H195" s="153">
        <v>3</v>
      </c>
      <c r="I195" s="154"/>
      <c r="J195" s="155">
        <f t="shared" si="20"/>
        <v>0</v>
      </c>
      <c r="K195" s="156"/>
      <c r="L195" s="157"/>
      <c r="M195" s="158" t="s">
        <v>1</v>
      </c>
      <c r="N195" s="159" t="s">
        <v>40</v>
      </c>
      <c r="P195" s="145">
        <f t="shared" si="21"/>
        <v>0</v>
      </c>
      <c r="Q195" s="145">
        <v>5.0000000000000001E-4</v>
      </c>
      <c r="R195" s="145">
        <f t="shared" si="22"/>
        <v>1.5E-3</v>
      </c>
      <c r="S195" s="145">
        <v>0</v>
      </c>
      <c r="T195" s="146">
        <f t="shared" si="23"/>
        <v>0</v>
      </c>
      <c r="AR195" s="147" t="s">
        <v>216</v>
      </c>
      <c r="AT195" s="147" t="s">
        <v>161</v>
      </c>
      <c r="AU195" s="147" t="s">
        <v>141</v>
      </c>
      <c r="AY195" s="13" t="s">
        <v>133</v>
      </c>
      <c r="BE195" s="148">
        <f t="shared" si="24"/>
        <v>0</v>
      </c>
      <c r="BF195" s="148">
        <f t="shared" si="25"/>
        <v>0</v>
      </c>
      <c r="BG195" s="148">
        <f t="shared" si="26"/>
        <v>0</v>
      </c>
      <c r="BH195" s="148">
        <f t="shared" si="27"/>
        <v>0</v>
      </c>
      <c r="BI195" s="148">
        <f t="shared" si="28"/>
        <v>0</v>
      </c>
      <c r="BJ195" s="13" t="s">
        <v>141</v>
      </c>
      <c r="BK195" s="148">
        <f t="shared" si="29"/>
        <v>0</v>
      </c>
      <c r="BL195" s="13" t="s">
        <v>211</v>
      </c>
      <c r="BM195" s="147" t="s">
        <v>351</v>
      </c>
    </row>
    <row r="196" spans="2:65" s="1" customFormat="1" ht="24.2" customHeight="1">
      <c r="B196" s="28"/>
      <c r="C196" s="149" t="s">
        <v>352</v>
      </c>
      <c r="D196" s="149" t="s">
        <v>161</v>
      </c>
      <c r="E196" s="150" t="s">
        <v>353</v>
      </c>
      <c r="F196" s="151" t="s">
        <v>354</v>
      </c>
      <c r="G196" s="152" t="s">
        <v>263</v>
      </c>
      <c r="H196" s="153">
        <v>1</v>
      </c>
      <c r="I196" s="154"/>
      <c r="J196" s="155">
        <f t="shared" si="20"/>
        <v>0</v>
      </c>
      <c r="K196" s="156"/>
      <c r="L196" s="157"/>
      <c r="M196" s="158" t="s">
        <v>1</v>
      </c>
      <c r="N196" s="159" t="s">
        <v>40</v>
      </c>
      <c r="P196" s="145">
        <f t="shared" si="21"/>
        <v>0</v>
      </c>
      <c r="Q196" s="145">
        <v>0.39400000000000002</v>
      </c>
      <c r="R196" s="145">
        <f t="shared" si="22"/>
        <v>0.39400000000000002</v>
      </c>
      <c r="S196" s="145">
        <v>0</v>
      </c>
      <c r="T196" s="146">
        <f t="shared" si="23"/>
        <v>0</v>
      </c>
      <c r="AR196" s="147" t="s">
        <v>216</v>
      </c>
      <c r="AT196" s="147" t="s">
        <v>161</v>
      </c>
      <c r="AU196" s="147" t="s">
        <v>141</v>
      </c>
      <c r="AY196" s="13" t="s">
        <v>133</v>
      </c>
      <c r="BE196" s="148">
        <f t="shared" si="24"/>
        <v>0</v>
      </c>
      <c r="BF196" s="148">
        <f t="shared" si="25"/>
        <v>0</v>
      </c>
      <c r="BG196" s="148">
        <f t="shared" si="26"/>
        <v>0</v>
      </c>
      <c r="BH196" s="148">
        <f t="shared" si="27"/>
        <v>0</v>
      </c>
      <c r="BI196" s="148">
        <f t="shared" si="28"/>
        <v>0</v>
      </c>
      <c r="BJ196" s="13" t="s">
        <v>141</v>
      </c>
      <c r="BK196" s="148">
        <f t="shared" si="29"/>
        <v>0</v>
      </c>
      <c r="BL196" s="13" t="s">
        <v>211</v>
      </c>
      <c r="BM196" s="147" t="s">
        <v>355</v>
      </c>
    </row>
    <row r="197" spans="2:65" s="1" customFormat="1" ht="24.2" customHeight="1">
      <c r="B197" s="28"/>
      <c r="C197" s="149" t="s">
        <v>356</v>
      </c>
      <c r="D197" s="149" t="s">
        <v>161</v>
      </c>
      <c r="E197" s="150" t="s">
        <v>357</v>
      </c>
      <c r="F197" s="151" t="s">
        <v>358</v>
      </c>
      <c r="G197" s="152" t="s">
        <v>263</v>
      </c>
      <c r="H197" s="153">
        <v>1</v>
      </c>
      <c r="I197" s="154"/>
      <c r="J197" s="155">
        <f t="shared" si="20"/>
        <v>0</v>
      </c>
      <c r="K197" s="156"/>
      <c r="L197" s="157"/>
      <c r="M197" s="158" t="s">
        <v>1</v>
      </c>
      <c r="N197" s="159" t="s">
        <v>40</v>
      </c>
      <c r="P197" s="145">
        <f t="shared" si="21"/>
        <v>0</v>
      </c>
      <c r="Q197" s="145">
        <v>2.5999999999999998E-4</v>
      </c>
      <c r="R197" s="145">
        <f t="shared" si="22"/>
        <v>2.5999999999999998E-4</v>
      </c>
      <c r="S197" s="145">
        <v>0</v>
      </c>
      <c r="T197" s="146">
        <f t="shared" si="23"/>
        <v>0</v>
      </c>
      <c r="AR197" s="147" t="s">
        <v>216</v>
      </c>
      <c r="AT197" s="147" t="s">
        <v>161</v>
      </c>
      <c r="AU197" s="147" t="s">
        <v>141</v>
      </c>
      <c r="AY197" s="13" t="s">
        <v>133</v>
      </c>
      <c r="BE197" s="148">
        <f t="shared" si="24"/>
        <v>0</v>
      </c>
      <c r="BF197" s="148">
        <f t="shared" si="25"/>
        <v>0</v>
      </c>
      <c r="BG197" s="148">
        <f t="shared" si="26"/>
        <v>0</v>
      </c>
      <c r="BH197" s="148">
        <f t="shared" si="27"/>
        <v>0</v>
      </c>
      <c r="BI197" s="148">
        <f t="shared" si="28"/>
        <v>0</v>
      </c>
      <c r="BJ197" s="13" t="s">
        <v>141</v>
      </c>
      <c r="BK197" s="148">
        <f t="shared" si="29"/>
        <v>0</v>
      </c>
      <c r="BL197" s="13" t="s">
        <v>211</v>
      </c>
      <c r="BM197" s="147" t="s">
        <v>359</v>
      </c>
    </row>
    <row r="198" spans="2:65" s="1" customFormat="1" ht="24.2" customHeight="1">
      <c r="B198" s="28"/>
      <c r="C198" s="149" t="s">
        <v>360</v>
      </c>
      <c r="D198" s="149" t="s">
        <v>161</v>
      </c>
      <c r="E198" s="150" t="s">
        <v>361</v>
      </c>
      <c r="F198" s="151" t="s">
        <v>362</v>
      </c>
      <c r="G198" s="152" t="s">
        <v>263</v>
      </c>
      <c r="H198" s="153">
        <v>1</v>
      </c>
      <c r="I198" s="154"/>
      <c r="J198" s="155">
        <f t="shared" si="20"/>
        <v>0</v>
      </c>
      <c r="K198" s="156"/>
      <c r="L198" s="157"/>
      <c r="M198" s="158" t="s">
        <v>1</v>
      </c>
      <c r="N198" s="159" t="s">
        <v>40</v>
      </c>
      <c r="P198" s="145">
        <f t="shared" si="21"/>
        <v>0</v>
      </c>
      <c r="Q198" s="145">
        <v>3.5999999999999999E-3</v>
      </c>
      <c r="R198" s="145">
        <f t="shared" si="22"/>
        <v>3.5999999999999999E-3</v>
      </c>
      <c r="S198" s="145">
        <v>0</v>
      </c>
      <c r="T198" s="146">
        <f t="shared" si="23"/>
        <v>0</v>
      </c>
      <c r="AR198" s="147" t="s">
        <v>216</v>
      </c>
      <c r="AT198" s="147" t="s">
        <v>161</v>
      </c>
      <c r="AU198" s="147" t="s">
        <v>141</v>
      </c>
      <c r="AY198" s="13" t="s">
        <v>133</v>
      </c>
      <c r="BE198" s="148">
        <f t="shared" si="24"/>
        <v>0</v>
      </c>
      <c r="BF198" s="148">
        <f t="shared" si="25"/>
        <v>0</v>
      </c>
      <c r="BG198" s="148">
        <f t="shared" si="26"/>
        <v>0</v>
      </c>
      <c r="BH198" s="148">
        <f t="shared" si="27"/>
        <v>0</v>
      </c>
      <c r="BI198" s="148">
        <f t="shared" si="28"/>
        <v>0</v>
      </c>
      <c r="BJ198" s="13" t="s">
        <v>141</v>
      </c>
      <c r="BK198" s="148">
        <f t="shared" si="29"/>
        <v>0</v>
      </c>
      <c r="BL198" s="13" t="s">
        <v>211</v>
      </c>
      <c r="BM198" s="147" t="s">
        <v>363</v>
      </c>
    </row>
    <row r="199" spans="2:65" s="1" customFormat="1" ht="24.2" customHeight="1">
      <c r="B199" s="28"/>
      <c r="C199" s="149" t="s">
        <v>364</v>
      </c>
      <c r="D199" s="149" t="s">
        <v>161</v>
      </c>
      <c r="E199" s="150" t="s">
        <v>365</v>
      </c>
      <c r="F199" s="151" t="s">
        <v>366</v>
      </c>
      <c r="G199" s="152" t="s">
        <v>263</v>
      </c>
      <c r="H199" s="153">
        <v>1</v>
      </c>
      <c r="I199" s="154"/>
      <c r="J199" s="155">
        <f t="shared" si="20"/>
        <v>0</v>
      </c>
      <c r="K199" s="156"/>
      <c r="L199" s="157"/>
      <c r="M199" s="158" t="s">
        <v>1</v>
      </c>
      <c r="N199" s="159" t="s">
        <v>40</v>
      </c>
      <c r="P199" s="145">
        <f t="shared" si="21"/>
        <v>0</v>
      </c>
      <c r="Q199" s="145">
        <v>4.1000000000000003E-3</v>
      </c>
      <c r="R199" s="145">
        <f t="shared" si="22"/>
        <v>4.1000000000000003E-3</v>
      </c>
      <c r="S199" s="145">
        <v>0</v>
      </c>
      <c r="T199" s="146">
        <f t="shared" si="23"/>
        <v>0</v>
      </c>
      <c r="AR199" s="147" t="s">
        <v>216</v>
      </c>
      <c r="AT199" s="147" t="s">
        <v>161</v>
      </c>
      <c r="AU199" s="147" t="s">
        <v>141</v>
      </c>
      <c r="AY199" s="13" t="s">
        <v>133</v>
      </c>
      <c r="BE199" s="148">
        <f t="shared" si="24"/>
        <v>0</v>
      </c>
      <c r="BF199" s="148">
        <f t="shared" si="25"/>
        <v>0</v>
      </c>
      <c r="BG199" s="148">
        <f t="shared" si="26"/>
        <v>0</v>
      </c>
      <c r="BH199" s="148">
        <f t="shared" si="27"/>
        <v>0</v>
      </c>
      <c r="BI199" s="148">
        <f t="shared" si="28"/>
        <v>0</v>
      </c>
      <c r="BJ199" s="13" t="s">
        <v>141</v>
      </c>
      <c r="BK199" s="148">
        <f t="shared" si="29"/>
        <v>0</v>
      </c>
      <c r="BL199" s="13" t="s">
        <v>211</v>
      </c>
      <c r="BM199" s="147" t="s">
        <v>367</v>
      </c>
    </row>
    <row r="200" spans="2:65" s="1" customFormat="1" ht="24.2" customHeight="1">
      <c r="B200" s="28"/>
      <c r="C200" s="149" t="s">
        <v>368</v>
      </c>
      <c r="D200" s="149" t="s">
        <v>161</v>
      </c>
      <c r="E200" s="150" t="s">
        <v>369</v>
      </c>
      <c r="F200" s="151" t="s">
        <v>370</v>
      </c>
      <c r="G200" s="152" t="s">
        <v>263</v>
      </c>
      <c r="H200" s="153">
        <v>1</v>
      </c>
      <c r="I200" s="154"/>
      <c r="J200" s="155">
        <f t="shared" si="20"/>
        <v>0</v>
      </c>
      <c r="K200" s="156"/>
      <c r="L200" s="157"/>
      <c r="M200" s="158" t="s">
        <v>1</v>
      </c>
      <c r="N200" s="159" t="s">
        <v>40</v>
      </c>
      <c r="P200" s="145">
        <f t="shared" si="21"/>
        <v>0</v>
      </c>
      <c r="Q200" s="145">
        <v>6.9999999999999994E-5</v>
      </c>
      <c r="R200" s="145">
        <f t="shared" si="22"/>
        <v>6.9999999999999994E-5</v>
      </c>
      <c r="S200" s="145">
        <v>0</v>
      </c>
      <c r="T200" s="146">
        <f t="shared" si="23"/>
        <v>0</v>
      </c>
      <c r="AR200" s="147" t="s">
        <v>216</v>
      </c>
      <c r="AT200" s="147" t="s">
        <v>161</v>
      </c>
      <c r="AU200" s="147" t="s">
        <v>141</v>
      </c>
      <c r="AY200" s="13" t="s">
        <v>133</v>
      </c>
      <c r="BE200" s="148">
        <f t="shared" si="24"/>
        <v>0</v>
      </c>
      <c r="BF200" s="148">
        <f t="shared" si="25"/>
        <v>0</v>
      </c>
      <c r="BG200" s="148">
        <f t="shared" si="26"/>
        <v>0</v>
      </c>
      <c r="BH200" s="148">
        <f t="shared" si="27"/>
        <v>0</v>
      </c>
      <c r="BI200" s="148">
        <f t="shared" si="28"/>
        <v>0</v>
      </c>
      <c r="BJ200" s="13" t="s">
        <v>141</v>
      </c>
      <c r="BK200" s="148">
        <f t="shared" si="29"/>
        <v>0</v>
      </c>
      <c r="BL200" s="13" t="s">
        <v>211</v>
      </c>
      <c r="BM200" s="147" t="s">
        <v>371</v>
      </c>
    </row>
    <row r="201" spans="2:65" s="1" customFormat="1" ht="24.2" customHeight="1">
      <c r="B201" s="28"/>
      <c r="C201" s="149" t="s">
        <v>372</v>
      </c>
      <c r="D201" s="149" t="s">
        <v>161</v>
      </c>
      <c r="E201" s="150" t="s">
        <v>373</v>
      </c>
      <c r="F201" s="151" t="s">
        <v>374</v>
      </c>
      <c r="G201" s="152" t="s">
        <v>263</v>
      </c>
      <c r="H201" s="153">
        <v>30</v>
      </c>
      <c r="I201" s="154"/>
      <c r="J201" s="155">
        <f t="shared" si="20"/>
        <v>0</v>
      </c>
      <c r="K201" s="156"/>
      <c r="L201" s="157"/>
      <c r="M201" s="158" t="s">
        <v>1</v>
      </c>
      <c r="N201" s="159" t="s">
        <v>40</v>
      </c>
      <c r="P201" s="145">
        <f t="shared" si="21"/>
        <v>0</v>
      </c>
      <c r="Q201" s="145">
        <v>6.3499999999999997E-3</v>
      </c>
      <c r="R201" s="145">
        <f t="shared" si="22"/>
        <v>0.1905</v>
      </c>
      <c r="S201" s="145">
        <v>0</v>
      </c>
      <c r="T201" s="146">
        <f t="shared" si="23"/>
        <v>0</v>
      </c>
      <c r="AR201" s="147" t="s">
        <v>216</v>
      </c>
      <c r="AT201" s="147" t="s">
        <v>161</v>
      </c>
      <c r="AU201" s="147" t="s">
        <v>141</v>
      </c>
      <c r="AY201" s="13" t="s">
        <v>133</v>
      </c>
      <c r="BE201" s="148">
        <f t="shared" si="24"/>
        <v>0</v>
      </c>
      <c r="BF201" s="148">
        <f t="shared" si="25"/>
        <v>0</v>
      </c>
      <c r="BG201" s="148">
        <f t="shared" si="26"/>
        <v>0</v>
      </c>
      <c r="BH201" s="148">
        <f t="shared" si="27"/>
        <v>0</v>
      </c>
      <c r="BI201" s="148">
        <f t="shared" si="28"/>
        <v>0</v>
      </c>
      <c r="BJ201" s="13" t="s">
        <v>141</v>
      </c>
      <c r="BK201" s="148">
        <f t="shared" si="29"/>
        <v>0</v>
      </c>
      <c r="BL201" s="13" t="s">
        <v>211</v>
      </c>
      <c r="BM201" s="147" t="s">
        <v>375</v>
      </c>
    </row>
    <row r="202" spans="2:65" s="1" customFormat="1" ht="24.2" customHeight="1">
      <c r="B202" s="28"/>
      <c r="C202" s="149" t="s">
        <v>376</v>
      </c>
      <c r="D202" s="149" t="s">
        <v>161</v>
      </c>
      <c r="E202" s="150" t="s">
        <v>377</v>
      </c>
      <c r="F202" s="151" t="s">
        <v>378</v>
      </c>
      <c r="G202" s="152" t="s">
        <v>263</v>
      </c>
      <c r="H202" s="153">
        <v>1</v>
      </c>
      <c r="I202" s="154"/>
      <c r="J202" s="155">
        <f t="shared" si="20"/>
        <v>0</v>
      </c>
      <c r="K202" s="156"/>
      <c r="L202" s="157"/>
      <c r="M202" s="158" t="s">
        <v>1</v>
      </c>
      <c r="N202" s="159" t="s">
        <v>40</v>
      </c>
      <c r="P202" s="145">
        <f t="shared" si="21"/>
        <v>0</v>
      </c>
      <c r="Q202" s="145">
        <v>1.6000000000000001E-4</v>
      </c>
      <c r="R202" s="145">
        <f t="shared" si="22"/>
        <v>1.6000000000000001E-4</v>
      </c>
      <c r="S202" s="145">
        <v>0</v>
      </c>
      <c r="T202" s="146">
        <f t="shared" si="23"/>
        <v>0</v>
      </c>
      <c r="AR202" s="147" t="s">
        <v>216</v>
      </c>
      <c r="AT202" s="147" t="s">
        <v>161</v>
      </c>
      <c r="AU202" s="147" t="s">
        <v>141</v>
      </c>
      <c r="AY202" s="13" t="s">
        <v>133</v>
      </c>
      <c r="BE202" s="148">
        <f t="shared" si="24"/>
        <v>0</v>
      </c>
      <c r="BF202" s="148">
        <f t="shared" si="25"/>
        <v>0</v>
      </c>
      <c r="BG202" s="148">
        <f t="shared" si="26"/>
        <v>0</v>
      </c>
      <c r="BH202" s="148">
        <f t="shared" si="27"/>
        <v>0</v>
      </c>
      <c r="BI202" s="148">
        <f t="shared" si="28"/>
        <v>0</v>
      </c>
      <c r="BJ202" s="13" t="s">
        <v>141</v>
      </c>
      <c r="BK202" s="148">
        <f t="shared" si="29"/>
        <v>0</v>
      </c>
      <c r="BL202" s="13" t="s">
        <v>211</v>
      </c>
      <c r="BM202" s="147" t="s">
        <v>379</v>
      </c>
    </row>
    <row r="203" spans="2:65" s="1" customFormat="1" ht="16.5" customHeight="1">
      <c r="B203" s="28"/>
      <c r="C203" s="135" t="s">
        <v>380</v>
      </c>
      <c r="D203" s="135" t="s">
        <v>136</v>
      </c>
      <c r="E203" s="136" t="s">
        <v>381</v>
      </c>
      <c r="F203" s="137" t="s">
        <v>382</v>
      </c>
      <c r="G203" s="138" t="s">
        <v>383</v>
      </c>
      <c r="H203" s="139">
        <v>1</v>
      </c>
      <c r="I203" s="140"/>
      <c r="J203" s="141">
        <f t="shared" si="20"/>
        <v>0</v>
      </c>
      <c r="K203" s="142"/>
      <c r="L203" s="28"/>
      <c r="M203" s="143" t="s">
        <v>1</v>
      </c>
      <c r="N203" s="144" t="s">
        <v>40</v>
      </c>
      <c r="P203" s="145">
        <f t="shared" si="21"/>
        <v>0</v>
      </c>
      <c r="Q203" s="145">
        <v>0.33882000000000001</v>
      </c>
      <c r="R203" s="145">
        <f t="shared" si="22"/>
        <v>0.33882000000000001</v>
      </c>
      <c r="S203" s="145">
        <v>0</v>
      </c>
      <c r="T203" s="146">
        <f t="shared" si="23"/>
        <v>0</v>
      </c>
      <c r="AR203" s="147" t="s">
        <v>211</v>
      </c>
      <c r="AT203" s="147" t="s">
        <v>136</v>
      </c>
      <c r="AU203" s="147" t="s">
        <v>141</v>
      </c>
      <c r="AY203" s="13" t="s">
        <v>133</v>
      </c>
      <c r="BE203" s="148">
        <f t="shared" si="24"/>
        <v>0</v>
      </c>
      <c r="BF203" s="148">
        <f t="shared" si="25"/>
        <v>0</v>
      </c>
      <c r="BG203" s="148">
        <f t="shared" si="26"/>
        <v>0</v>
      </c>
      <c r="BH203" s="148">
        <f t="shared" si="27"/>
        <v>0</v>
      </c>
      <c r="BI203" s="148">
        <f t="shared" si="28"/>
        <v>0</v>
      </c>
      <c r="BJ203" s="13" t="s">
        <v>141</v>
      </c>
      <c r="BK203" s="148">
        <f t="shared" si="29"/>
        <v>0</v>
      </c>
      <c r="BL203" s="13" t="s">
        <v>211</v>
      </c>
      <c r="BM203" s="147" t="s">
        <v>384</v>
      </c>
    </row>
    <row r="204" spans="2:65" s="1" customFormat="1" ht="24.2" customHeight="1">
      <c r="B204" s="28"/>
      <c r="C204" s="135" t="s">
        <v>385</v>
      </c>
      <c r="D204" s="135" t="s">
        <v>136</v>
      </c>
      <c r="E204" s="136" t="s">
        <v>386</v>
      </c>
      <c r="F204" s="137" t="s">
        <v>387</v>
      </c>
      <c r="G204" s="138" t="s">
        <v>383</v>
      </c>
      <c r="H204" s="139">
        <v>2</v>
      </c>
      <c r="I204" s="140"/>
      <c r="J204" s="141">
        <f t="shared" si="20"/>
        <v>0</v>
      </c>
      <c r="K204" s="142"/>
      <c r="L204" s="28"/>
      <c r="M204" s="143" t="s">
        <v>1</v>
      </c>
      <c r="N204" s="144" t="s">
        <v>40</v>
      </c>
      <c r="P204" s="145">
        <f t="shared" si="21"/>
        <v>0</v>
      </c>
      <c r="Q204" s="145">
        <v>1.4529E-2</v>
      </c>
      <c r="R204" s="145">
        <f t="shared" si="22"/>
        <v>2.9058E-2</v>
      </c>
      <c r="S204" s="145">
        <v>0</v>
      </c>
      <c r="T204" s="146">
        <f t="shared" si="23"/>
        <v>0</v>
      </c>
      <c r="AR204" s="147" t="s">
        <v>211</v>
      </c>
      <c r="AT204" s="147" t="s">
        <v>136</v>
      </c>
      <c r="AU204" s="147" t="s">
        <v>141</v>
      </c>
      <c r="AY204" s="13" t="s">
        <v>133</v>
      </c>
      <c r="BE204" s="148">
        <f t="shared" si="24"/>
        <v>0</v>
      </c>
      <c r="BF204" s="148">
        <f t="shared" si="25"/>
        <v>0</v>
      </c>
      <c r="BG204" s="148">
        <f t="shared" si="26"/>
        <v>0</v>
      </c>
      <c r="BH204" s="148">
        <f t="shared" si="27"/>
        <v>0</v>
      </c>
      <c r="BI204" s="148">
        <f t="shared" si="28"/>
        <v>0</v>
      </c>
      <c r="BJ204" s="13" t="s">
        <v>141</v>
      </c>
      <c r="BK204" s="148">
        <f t="shared" si="29"/>
        <v>0</v>
      </c>
      <c r="BL204" s="13" t="s">
        <v>211</v>
      </c>
      <c r="BM204" s="147" t="s">
        <v>388</v>
      </c>
    </row>
    <row r="205" spans="2:65" s="1" customFormat="1" ht="16.5" customHeight="1">
      <c r="B205" s="28"/>
      <c r="C205" s="135" t="s">
        <v>389</v>
      </c>
      <c r="D205" s="135" t="s">
        <v>136</v>
      </c>
      <c r="E205" s="136" t="s">
        <v>390</v>
      </c>
      <c r="F205" s="137" t="s">
        <v>391</v>
      </c>
      <c r="G205" s="138" t="s">
        <v>263</v>
      </c>
      <c r="H205" s="139">
        <v>1</v>
      </c>
      <c r="I205" s="140"/>
      <c r="J205" s="141">
        <f t="shared" si="20"/>
        <v>0</v>
      </c>
      <c r="K205" s="142"/>
      <c r="L205" s="28"/>
      <c r="M205" s="143" t="s">
        <v>1</v>
      </c>
      <c r="N205" s="144" t="s">
        <v>40</v>
      </c>
      <c r="P205" s="145">
        <f t="shared" si="21"/>
        <v>0</v>
      </c>
      <c r="Q205" s="145">
        <v>6.0899999999999999E-3</v>
      </c>
      <c r="R205" s="145">
        <f t="shared" si="22"/>
        <v>6.0899999999999999E-3</v>
      </c>
      <c r="S205" s="145">
        <v>0</v>
      </c>
      <c r="T205" s="146">
        <f t="shared" si="23"/>
        <v>0</v>
      </c>
      <c r="AR205" s="147" t="s">
        <v>211</v>
      </c>
      <c r="AT205" s="147" t="s">
        <v>136</v>
      </c>
      <c r="AU205" s="147" t="s">
        <v>141</v>
      </c>
      <c r="AY205" s="13" t="s">
        <v>133</v>
      </c>
      <c r="BE205" s="148">
        <f t="shared" si="24"/>
        <v>0</v>
      </c>
      <c r="BF205" s="148">
        <f t="shared" si="25"/>
        <v>0</v>
      </c>
      <c r="BG205" s="148">
        <f t="shared" si="26"/>
        <v>0</v>
      </c>
      <c r="BH205" s="148">
        <f t="shared" si="27"/>
        <v>0</v>
      </c>
      <c r="BI205" s="148">
        <f t="shared" si="28"/>
        <v>0</v>
      </c>
      <c r="BJ205" s="13" t="s">
        <v>141</v>
      </c>
      <c r="BK205" s="148">
        <f t="shared" si="29"/>
        <v>0</v>
      </c>
      <c r="BL205" s="13" t="s">
        <v>211</v>
      </c>
      <c r="BM205" s="147" t="s">
        <v>392</v>
      </c>
    </row>
    <row r="206" spans="2:65" s="1" customFormat="1" ht="16.5" customHeight="1">
      <c r="B206" s="28"/>
      <c r="C206" s="149" t="s">
        <v>393</v>
      </c>
      <c r="D206" s="149" t="s">
        <v>161</v>
      </c>
      <c r="E206" s="150" t="s">
        <v>394</v>
      </c>
      <c r="F206" s="151" t="s">
        <v>395</v>
      </c>
      <c r="G206" s="152" t="s">
        <v>263</v>
      </c>
      <c r="H206" s="153">
        <v>1</v>
      </c>
      <c r="I206" s="154"/>
      <c r="J206" s="155">
        <f t="shared" si="20"/>
        <v>0</v>
      </c>
      <c r="K206" s="156"/>
      <c r="L206" s="157"/>
      <c r="M206" s="158" t="s">
        <v>1</v>
      </c>
      <c r="N206" s="159" t="s">
        <v>40</v>
      </c>
      <c r="P206" s="145">
        <f t="shared" si="21"/>
        <v>0</v>
      </c>
      <c r="Q206" s="145">
        <v>1.2999999999999999E-4</v>
      </c>
      <c r="R206" s="145">
        <f t="shared" si="22"/>
        <v>1.2999999999999999E-4</v>
      </c>
      <c r="S206" s="145">
        <v>0</v>
      </c>
      <c r="T206" s="146">
        <f t="shared" si="23"/>
        <v>0</v>
      </c>
      <c r="AR206" s="147" t="s">
        <v>216</v>
      </c>
      <c r="AT206" s="147" t="s">
        <v>161</v>
      </c>
      <c r="AU206" s="147" t="s">
        <v>141</v>
      </c>
      <c r="AY206" s="13" t="s">
        <v>133</v>
      </c>
      <c r="BE206" s="148">
        <f t="shared" si="24"/>
        <v>0</v>
      </c>
      <c r="BF206" s="148">
        <f t="shared" si="25"/>
        <v>0</v>
      </c>
      <c r="BG206" s="148">
        <f t="shared" si="26"/>
        <v>0</v>
      </c>
      <c r="BH206" s="148">
        <f t="shared" si="27"/>
        <v>0</v>
      </c>
      <c r="BI206" s="148">
        <f t="shared" si="28"/>
        <v>0</v>
      </c>
      <c r="BJ206" s="13" t="s">
        <v>141</v>
      </c>
      <c r="BK206" s="148">
        <f t="shared" si="29"/>
        <v>0</v>
      </c>
      <c r="BL206" s="13" t="s">
        <v>211</v>
      </c>
      <c r="BM206" s="147" t="s">
        <v>396</v>
      </c>
    </row>
    <row r="207" spans="2:65" s="1" customFormat="1" ht="24.2" customHeight="1">
      <c r="B207" s="28"/>
      <c r="C207" s="149" t="s">
        <v>397</v>
      </c>
      <c r="D207" s="149" t="s">
        <v>161</v>
      </c>
      <c r="E207" s="150" t="s">
        <v>398</v>
      </c>
      <c r="F207" s="151" t="s">
        <v>399</v>
      </c>
      <c r="G207" s="152" t="s">
        <v>263</v>
      </c>
      <c r="H207" s="153">
        <v>1</v>
      </c>
      <c r="I207" s="154"/>
      <c r="J207" s="155">
        <f t="shared" si="20"/>
        <v>0</v>
      </c>
      <c r="K207" s="156"/>
      <c r="L207" s="157"/>
      <c r="M207" s="158" t="s">
        <v>1</v>
      </c>
      <c r="N207" s="159" t="s">
        <v>40</v>
      </c>
      <c r="P207" s="145">
        <f t="shared" si="21"/>
        <v>0</v>
      </c>
      <c r="Q207" s="145">
        <v>2.5000000000000001E-3</v>
      </c>
      <c r="R207" s="145">
        <f t="shared" si="22"/>
        <v>2.5000000000000001E-3</v>
      </c>
      <c r="S207" s="145">
        <v>0</v>
      </c>
      <c r="T207" s="146">
        <f t="shared" si="23"/>
        <v>0</v>
      </c>
      <c r="AR207" s="147" t="s">
        <v>216</v>
      </c>
      <c r="AT207" s="147" t="s">
        <v>161</v>
      </c>
      <c r="AU207" s="147" t="s">
        <v>141</v>
      </c>
      <c r="AY207" s="13" t="s">
        <v>133</v>
      </c>
      <c r="BE207" s="148">
        <f t="shared" si="24"/>
        <v>0</v>
      </c>
      <c r="BF207" s="148">
        <f t="shared" si="25"/>
        <v>0</v>
      </c>
      <c r="BG207" s="148">
        <f t="shared" si="26"/>
        <v>0</v>
      </c>
      <c r="BH207" s="148">
        <f t="shared" si="27"/>
        <v>0</v>
      </c>
      <c r="BI207" s="148">
        <f t="shared" si="28"/>
        <v>0</v>
      </c>
      <c r="BJ207" s="13" t="s">
        <v>141</v>
      </c>
      <c r="BK207" s="148">
        <f t="shared" si="29"/>
        <v>0</v>
      </c>
      <c r="BL207" s="13" t="s">
        <v>211</v>
      </c>
      <c r="BM207" s="147" t="s">
        <v>400</v>
      </c>
    </row>
    <row r="208" spans="2:65" s="1" customFormat="1" ht="24.2" customHeight="1">
      <c r="B208" s="28"/>
      <c r="C208" s="135" t="s">
        <v>401</v>
      </c>
      <c r="D208" s="135" t="s">
        <v>136</v>
      </c>
      <c r="E208" s="136" t="s">
        <v>402</v>
      </c>
      <c r="F208" s="137" t="s">
        <v>403</v>
      </c>
      <c r="G208" s="138" t="s">
        <v>150</v>
      </c>
      <c r="H208" s="139">
        <v>1.853</v>
      </c>
      <c r="I208" s="140"/>
      <c r="J208" s="141">
        <f t="shared" si="20"/>
        <v>0</v>
      </c>
      <c r="K208" s="142"/>
      <c r="L208" s="28"/>
      <c r="M208" s="143" t="s">
        <v>1</v>
      </c>
      <c r="N208" s="144" t="s">
        <v>40</v>
      </c>
      <c r="P208" s="145">
        <f t="shared" si="21"/>
        <v>0</v>
      </c>
      <c r="Q208" s="145">
        <v>0</v>
      </c>
      <c r="R208" s="145">
        <f t="shared" si="22"/>
        <v>0</v>
      </c>
      <c r="S208" s="145">
        <v>0</v>
      </c>
      <c r="T208" s="146">
        <f t="shared" si="23"/>
        <v>0</v>
      </c>
      <c r="AR208" s="147" t="s">
        <v>211</v>
      </c>
      <c r="AT208" s="147" t="s">
        <v>136</v>
      </c>
      <c r="AU208" s="147" t="s">
        <v>141</v>
      </c>
      <c r="AY208" s="13" t="s">
        <v>133</v>
      </c>
      <c r="BE208" s="148">
        <f t="shared" si="24"/>
        <v>0</v>
      </c>
      <c r="BF208" s="148">
        <f t="shared" si="25"/>
        <v>0</v>
      </c>
      <c r="BG208" s="148">
        <f t="shared" si="26"/>
        <v>0</v>
      </c>
      <c r="BH208" s="148">
        <f t="shared" si="27"/>
        <v>0</v>
      </c>
      <c r="BI208" s="148">
        <f t="shared" si="28"/>
        <v>0</v>
      </c>
      <c r="BJ208" s="13" t="s">
        <v>141</v>
      </c>
      <c r="BK208" s="148">
        <f t="shared" si="29"/>
        <v>0</v>
      </c>
      <c r="BL208" s="13" t="s">
        <v>211</v>
      </c>
      <c r="BM208" s="147" t="s">
        <v>404</v>
      </c>
    </row>
    <row r="209" spans="2:65" s="1" customFormat="1" ht="24.2" customHeight="1">
      <c r="B209" s="28"/>
      <c r="C209" s="135" t="s">
        <v>405</v>
      </c>
      <c r="D209" s="135" t="s">
        <v>136</v>
      </c>
      <c r="E209" s="136" t="s">
        <v>406</v>
      </c>
      <c r="F209" s="137" t="s">
        <v>407</v>
      </c>
      <c r="G209" s="138" t="s">
        <v>150</v>
      </c>
      <c r="H209" s="139">
        <v>1.5</v>
      </c>
      <c r="I209" s="140"/>
      <c r="J209" s="141">
        <f t="shared" si="20"/>
        <v>0</v>
      </c>
      <c r="K209" s="142"/>
      <c r="L209" s="28"/>
      <c r="M209" s="143" t="s">
        <v>1</v>
      </c>
      <c r="N209" s="144" t="s">
        <v>40</v>
      </c>
      <c r="P209" s="145">
        <f t="shared" si="21"/>
        <v>0</v>
      </c>
      <c r="Q209" s="145">
        <v>0</v>
      </c>
      <c r="R209" s="145">
        <f t="shared" si="22"/>
        <v>0</v>
      </c>
      <c r="S209" s="145">
        <v>0</v>
      </c>
      <c r="T209" s="146">
        <f t="shared" si="23"/>
        <v>0</v>
      </c>
      <c r="AR209" s="147" t="s">
        <v>211</v>
      </c>
      <c r="AT209" s="147" t="s">
        <v>136</v>
      </c>
      <c r="AU209" s="147" t="s">
        <v>141</v>
      </c>
      <c r="AY209" s="13" t="s">
        <v>133</v>
      </c>
      <c r="BE209" s="148">
        <f t="shared" si="24"/>
        <v>0</v>
      </c>
      <c r="BF209" s="148">
        <f t="shared" si="25"/>
        <v>0</v>
      </c>
      <c r="BG209" s="148">
        <f t="shared" si="26"/>
        <v>0</v>
      </c>
      <c r="BH209" s="148">
        <f t="shared" si="27"/>
        <v>0</v>
      </c>
      <c r="BI209" s="148">
        <f t="shared" si="28"/>
        <v>0</v>
      </c>
      <c r="BJ209" s="13" t="s">
        <v>141</v>
      </c>
      <c r="BK209" s="148">
        <f t="shared" si="29"/>
        <v>0</v>
      </c>
      <c r="BL209" s="13" t="s">
        <v>211</v>
      </c>
      <c r="BM209" s="147" t="s">
        <v>408</v>
      </c>
    </row>
    <row r="210" spans="2:65" s="1" customFormat="1" ht="24.2" customHeight="1">
      <c r="B210" s="28"/>
      <c r="C210" s="135" t="s">
        <v>409</v>
      </c>
      <c r="D210" s="135" t="s">
        <v>136</v>
      </c>
      <c r="E210" s="136" t="s">
        <v>410</v>
      </c>
      <c r="F210" s="137" t="s">
        <v>411</v>
      </c>
      <c r="G210" s="138" t="s">
        <v>150</v>
      </c>
      <c r="H210" s="139">
        <v>2.3260000000000001</v>
      </c>
      <c r="I210" s="140"/>
      <c r="J210" s="141">
        <f t="shared" si="20"/>
        <v>0</v>
      </c>
      <c r="K210" s="142"/>
      <c r="L210" s="28"/>
      <c r="M210" s="143" t="s">
        <v>1</v>
      </c>
      <c r="N210" s="144" t="s">
        <v>40</v>
      </c>
      <c r="P210" s="145">
        <f t="shared" si="21"/>
        <v>0</v>
      </c>
      <c r="Q210" s="145">
        <v>0</v>
      </c>
      <c r="R210" s="145">
        <f t="shared" si="22"/>
        <v>0</v>
      </c>
      <c r="S210" s="145">
        <v>0</v>
      </c>
      <c r="T210" s="146">
        <f t="shared" si="23"/>
        <v>0</v>
      </c>
      <c r="AR210" s="147" t="s">
        <v>211</v>
      </c>
      <c r="AT210" s="147" t="s">
        <v>136</v>
      </c>
      <c r="AU210" s="147" t="s">
        <v>141</v>
      </c>
      <c r="AY210" s="13" t="s">
        <v>133</v>
      </c>
      <c r="BE210" s="148">
        <f t="shared" si="24"/>
        <v>0</v>
      </c>
      <c r="BF210" s="148">
        <f t="shared" si="25"/>
        <v>0</v>
      </c>
      <c r="BG210" s="148">
        <f t="shared" si="26"/>
        <v>0</v>
      </c>
      <c r="BH210" s="148">
        <f t="shared" si="27"/>
        <v>0</v>
      </c>
      <c r="BI210" s="148">
        <f t="shared" si="28"/>
        <v>0</v>
      </c>
      <c r="BJ210" s="13" t="s">
        <v>141</v>
      </c>
      <c r="BK210" s="148">
        <f t="shared" si="29"/>
        <v>0</v>
      </c>
      <c r="BL210" s="13" t="s">
        <v>211</v>
      </c>
      <c r="BM210" s="147" t="s">
        <v>412</v>
      </c>
    </row>
    <row r="211" spans="2:65" s="11" customFormat="1" ht="22.9" customHeight="1">
      <c r="B211" s="123"/>
      <c r="D211" s="124" t="s">
        <v>73</v>
      </c>
      <c r="E211" s="133" t="s">
        <v>413</v>
      </c>
      <c r="F211" s="133" t="s">
        <v>414</v>
      </c>
      <c r="I211" s="126"/>
      <c r="J211" s="134">
        <f>BK211</f>
        <v>0</v>
      </c>
      <c r="L211" s="123"/>
      <c r="M211" s="128"/>
      <c r="P211" s="129">
        <f>SUM(P212:P251)</f>
        <v>0</v>
      </c>
      <c r="R211" s="129">
        <f>SUM(R212:R251)</f>
        <v>0.53362216000000018</v>
      </c>
      <c r="T211" s="130">
        <f>SUM(T212:T251)</f>
        <v>0.8351200000000002</v>
      </c>
      <c r="AR211" s="124" t="s">
        <v>141</v>
      </c>
      <c r="AT211" s="131" t="s">
        <v>73</v>
      </c>
      <c r="AU211" s="131" t="s">
        <v>82</v>
      </c>
      <c r="AY211" s="124" t="s">
        <v>133</v>
      </c>
      <c r="BK211" s="132">
        <f>SUM(BK212:BK251)</f>
        <v>0</v>
      </c>
    </row>
    <row r="212" spans="2:65" s="1" customFormat="1" ht="21.75" customHeight="1">
      <c r="B212" s="28"/>
      <c r="C212" s="135" t="s">
        <v>415</v>
      </c>
      <c r="D212" s="135" t="s">
        <v>136</v>
      </c>
      <c r="E212" s="136" t="s">
        <v>416</v>
      </c>
      <c r="F212" s="137" t="s">
        <v>417</v>
      </c>
      <c r="G212" s="138" t="s">
        <v>263</v>
      </c>
      <c r="H212" s="139">
        <v>4</v>
      </c>
      <c r="I212" s="140"/>
      <c r="J212" s="141">
        <f t="shared" ref="J212:J251" si="30">ROUND(I212*H212,2)</f>
        <v>0</v>
      </c>
      <c r="K212" s="142"/>
      <c r="L212" s="28"/>
      <c r="M212" s="143" t="s">
        <v>1</v>
      </c>
      <c r="N212" s="144" t="s">
        <v>40</v>
      </c>
      <c r="P212" s="145">
        <f t="shared" ref="P212:P251" si="31">O212*H212</f>
        <v>0</v>
      </c>
      <c r="Q212" s="145">
        <v>0</v>
      </c>
      <c r="R212" s="145">
        <f t="shared" ref="R212:R251" si="32">Q212*H212</f>
        <v>0</v>
      </c>
      <c r="S212" s="145">
        <v>9.3579999999999997E-2</v>
      </c>
      <c r="T212" s="146">
        <f t="shared" ref="T212:T251" si="33">S212*H212</f>
        <v>0.37431999999999999</v>
      </c>
      <c r="AR212" s="147" t="s">
        <v>211</v>
      </c>
      <c r="AT212" s="147" t="s">
        <v>136</v>
      </c>
      <c r="AU212" s="147" t="s">
        <v>141</v>
      </c>
      <c r="AY212" s="13" t="s">
        <v>133</v>
      </c>
      <c r="BE212" s="148">
        <f t="shared" ref="BE212:BE251" si="34">IF(N212="základná",J212,0)</f>
        <v>0</v>
      </c>
      <c r="BF212" s="148">
        <f t="shared" ref="BF212:BF251" si="35">IF(N212="znížená",J212,0)</f>
        <v>0</v>
      </c>
      <c r="BG212" s="148">
        <f t="shared" ref="BG212:BG251" si="36">IF(N212="zákl. prenesená",J212,0)</f>
        <v>0</v>
      </c>
      <c r="BH212" s="148">
        <f t="shared" ref="BH212:BH251" si="37">IF(N212="zníž. prenesená",J212,0)</f>
        <v>0</v>
      </c>
      <c r="BI212" s="148">
        <f t="shared" ref="BI212:BI251" si="38">IF(N212="nulová",J212,0)</f>
        <v>0</v>
      </c>
      <c r="BJ212" s="13" t="s">
        <v>141</v>
      </c>
      <c r="BK212" s="148">
        <f t="shared" ref="BK212:BK251" si="39">ROUND(I212*H212,2)</f>
        <v>0</v>
      </c>
      <c r="BL212" s="13" t="s">
        <v>211</v>
      </c>
      <c r="BM212" s="147" t="s">
        <v>418</v>
      </c>
    </row>
    <row r="213" spans="2:65" s="1" customFormat="1" ht="16.5" customHeight="1">
      <c r="B213" s="28"/>
      <c r="C213" s="135" t="s">
        <v>419</v>
      </c>
      <c r="D213" s="135" t="s">
        <v>136</v>
      </c>
      <c r="E213" s="136" t="s">
        <v>420</v>
      </c>
      <c r="F213" s="137" t="s">
        <v>421</v>
      </c>
      <c r="G213" s="138" t="s">
        <v>263</v>
      </c>
      <c r="H213" s="139">
        <v>3</v>
      </c>
      <c r="I213" s="140"/>
      <c r="J213" s="141">
        <f t="shared" si="30"/>
        <v>0</v>
      </c>
      <c r="K213" s="142"/>
      <c r="L213" s="28"/>
      <c r="M213" s="143" t="s">
        <v>1</v>
      </c>
      <c r="N213" s="144" t="s">
        <v>40</v>
      </c>
      <c r="P213" s="145">
        <f t="shared" si="31"/>
        <v>0</v>
      </c>
      <c r="Q213" s="145">
        <v>6.1499999999999999E-4</v>
      </c>
      <c r="R213" s="145">
        <f t="shared" si="32"/>
        <v>1.8449999999999999E-3</v>
      </c>
      <c r="S213" s="145">
        <v>0</v>
      </c>
      <c r="T213" s="146">
        <f t="shared" si="33"/>
        <v>0</v>
      </c>
      <c r="AR213" s="147" t="s">
        <v>211</v>
      </c>
      <c r="AT213" s="147" t="s">
        <v>136</v>
      </c>
      <c r="AU213" s="147" t="s">
        <v>141</v>
      </c>
      <c r="AY213" s="13" t="s">
        <v>133</v>
      </c>
      <c r="BE213" s="148">
        <f t="shared" si="34"/>
        <v>0</v>
      </c>
      <c r="BF213" s="148">
        <f t="shared" si="35"/>
        <v>0</v>
      </c>
      <c r="BG213" s="148">
        <f t="shared" si="36"/>
        <v>0</v>
      </c>
      <c r="BH213" s="148">
        <f t="shared" si="37"/>
        <v>0</v>
      </c>
      <c r="BI213" s="148">
        <f t="shared" si="38"/>
        <v>0</v>
      </c>
      <c r="BJ213" s="13" t="s">
        <v>141</v>
      </c>
      <c r="BK213" s="148">
        <f t="shared" si="39"/>
        <v>0</v>
      </c>
      <c r="BL213" s="13" t="s">
        <v>211</v>
      </c>
      <c r="BM213" s="147" t="s">
        <v>422</v>
      </c>
    </row>
    <row r="214" spans="2:65" s="1" customFormat="1" ht="33" customHeight="1">
      <c r="B214" s="28"/>
      <c r="C214" s="149" t="s">
        <v>140</v>
      </c>
      <c r="D214" s="149" t="s">
        <v>161</v>
      </c>
      <c r="E214" s="150" t="s">
        <v>423</v>
      </c>
      <c r="F214" s="151" t="s">
        <v>424</v>
      </c>
      <c r="G214" s="152" t="s">
        <v>263</v>
      </c>
      <c r="H214" s="153">
        <v>3</v>
      </c>
      <c r="I214" s="154"/>
      <c r="J214" s="155">
        <f t="shared" si="30"/>
        <v>0</v>
      </c>
      <c r="K214" s="156"/>
      <c r="L214" s="157"/>
      <c r="M214" s="158" t="s">
        <v>1</v>
      </c>
      <c r="N214" s="159" t="s">
        <v>40</v>
      </c>
      <c r="P214" s="145">
        <f t="shared" si="31"/>
        <v>0</v>
      </c>
      <c r="Q214" s="145">
        <v>2.0899999999999998E-3</v>
      </c>
      <c r="R214" s="145">
        <f t="shared" si="32"/>
        <v>6.2699999999999995E-3</v>
      </c>
      <c r="S214" s="145">
        <v>0</v>
      </c>
      <c r="T214" s="146">
        <f t="shared" si="33"/>
        <v>0</v>
      </c>
      <c r="AR214" s="147" t="s">
        <v>216</v>
      </c>
      <c r="AT214" s="147" t="s">
        <v>161</v>
      </c>
      <c r="AU214" s="147" t="s">
        <v>141</v>
      </c>
      <c r="AY214" s="13" t="s">
        <v>133</v>
      </c>
      <c r="BE214" s="148">
        <f t="shared" si="34"/>
        <v>0</v>
      </c>
      <c r="BF214" s="148">
        <f t="shared" si="35"/>
        <v>0</v>
      </c>
      <c r="BG214" s="148">
        <f t="shared" si="36"/>
        <v>0</v>
      </c>
      <c r="BH214" s="148">
        <f t="shared" si="37"/>
        <v>0</v>
      </c>
      <c r="BI214" s="148">
        <f t="shared" si="38"/>
        <v>0</v>
      </c>
      <c r="BJ214" s="13" t="s">
        <v>141</v>
      </c>
      <c r="BK214" s="148">
        <f t="shared" si="39"/>
        <v>0</v>
      </c>
      <c r="BL214" s="13" t="s">
        <v>211</v>
      </c>
      <c r="BM214" s="147" t="s">
        <v>425</v>
      </c>
    </row>
    <row r="215" spans="2:65" s="1" customFormat="1" ht="24.2" customHeight="1">
      <c r="B215" s="28"/>
      <c r="C215" s="149" t="s">
        <v>426</v>
      </c>
      <c r="D215" s="149" t="s">
        <v>161</v>
      </c>
      <c r="E215" s="150" t="s">
        <v>427</v>
      </c>
      <c r="F215" s="151" t="s">
        <v>428</v>
      </c>
      <c r="G215" s="152" t="s">
        <v>263</v>
      </c>
      <c r="H215" s="153">
        <v>1</v>
      </c>
      <c r="I215" s="154"/>
      <c r="J215" s="155">
        <f t="shared" si="30"/>
        <v>0</v>
      </c>
      <c r="K215" s="156"/>
      <c r="L215" s="157"/>
      <c r="M215" s="158" t="s">
        <v>1</v>
      </c>
      <c r="N215" s="159" t="s">
        <v>40</v>
      </c>
      <c r="P215" s="145">
        <f t="shared" si="31"/>
        <v>0</v>
      </c>
      <c r="Q215" s="145">
        <v>1.8000000000000001E-4</v>
      </c>
      <c r="R215" s="145">
        <f t="shared" si="32"/>
        <v>1.8000000000000001E-4</v>
      </c>
      <c r="S215" s="145">
        <v>0</v>
      </c>
      <c r="T215" s="146">
        <f t="shared" si="33"/>
        <v>0</v>
      </c>
      <c r="AR215" s="147" t="s">
        <v>216</v>
      </c>
      <c r="AT215" s="147" t="s">
        <v>161</v>
      </c>
      <c r="AU215" s="147" t="s">
        <v>141</v>
      </c>
      <c r="AY215" s="13" t="s">
        <v>133</v>
      </c>
      <c r="BE215" s="148">
        <f t="shared" si="34"/>
        <v>0</v>
      </c>
      <c r="BF215" s="148">
        <f t="shared" si="35"/>
        <v>0</v>
      </c>
      <c r="BG215" s="148">
        <f t="shared" si="36"/>
        <v>0</v>
      </c>
      <c r="BH215" s="148">
        <f t="shared" si="37"/>
        <v>0</v>
      </c>
      <c r="BI215" s="148">
        <f t="shared" si="38"/>
        <v>0</v>
      </c>
      <c r="BJ215" s="13" t="s">
        <v>141</v>
      </c>
      <c r="BK215" s="148">
        <f t="shared" si="39"/>
        <v>0</v>
      </c>
      <c r="BL215" s="13" t="s">
        <v>211</v>
      </c>
      <c r="BM215" s="147" t="s">
        <v>429</v>
      </c>
    </row>
    <row r="216" spans="2:65" s="1" customFormat="1" ht="24.2" customHeight="1">
      <c r="B216" s="28"/>
      <c r="C216" s="149" t="s">
        <v>430</v>
      </c>
      <c r="D216" s="149" t="s">
        <v>161</v>
      </c>
      <c r="E216" s="150" t="s">
        <v>431</v>
      </c>
      <c r="F216" s="151" t="s">
        <v>432</v>
      </c>
      <c r="G216" s="152" t="s">
        <v>263</v>
      </c>
      <c r="H216" s="153">
        <v>5</v>
      </c>
      <c r="I216" s="154"/>
      <c r="J216" s="155">
        <f t="shared" si="30"/>
        <v>0</v>
      </c>
      <c r="K216" s="156"/>
      <c r="L216" s="157"/>
      <c r="M216" s="158" t="s">
        <v>1</v>
      </c>
      <c r="N216" s="159" t="s">
        <v>40</v>
      </c>
      <c r="P216" s="145">
        <f t="shared" si="31"/>
        <v>0</v>
      </c>
      <c r="Q216" s="145">
        <v>8.9999999999999998E-4</v>
      </c>
      <c r="R216" s="145">
        <f t="shared" si="32"/>
        <v>4.4999999999999997E-3</v>
      </c>
      <c r="S216" s="145">
        <v>0</v>
      </c>
      <c r="T216" s="146">
        <f t="shared" si="33"/>
        <v>0</v>
      </c>
      <c r="AR216" s="147" t="s">
        <v>216</v>
      </c>
      <c r="AT216" s="147" t="s">
        <v>161</v>
      </c>
      <c r="AU216" s="147" t="s">
        <v>141</v>
      </c>
      <c r="AY216" s="13" t="s">
        <v>133</v>
      </c>
      <c r="BE216" s="148">
        <f t="shared" si="34"/>
        <v>0</v>
      </c>
      <c r="BF216" s="148">
        <f t="shared" si="35"/>
        <v>0</v>
      </c>
      <c r="BG216" s="148">
        <f t="shared" si="36"/>
        <v>0</v>
      </c>
      <c r="BH216" s="148">
        <f t="shared" si="37"/>
        <v>0</v>
      </c>
      <c r="BI216" s="148">
        <f t="shared" si="38"/>
        <v>0</v>
      </c>
      <c r="BJ216" s="13" t="s">
        <v>141</v>
      </c>
      <c r="BK216" s="148">
        <f t="shared" si="39"/>
        <v>0</v>
      </c>
      <c r="BL216" s="13" t="s">
        <v>211</v>
      </c>
      <c r="BM216" s="147" t="s">
        <v>433</v>
      </c>
    </row>
    <row r="217" spans="2:65" s="1" customFormat="1" ht="24.2" customHeight="1">
      <c r="B217" s="28"/>
      <c r="C217" s="149" t="s">
        <v>434</v>
      </c>
      <c r="D217" s="149" t="s">
        <v>161</v>
      </c>
      <c r="E217" s="150" t="s">
        <v>435</v>
      </c>
      <c r="F217" s="151" t="s">
        <v>436</v>
      </c>
      <c r="G217" s="152" t="s">
        <v>263</v>
      </c>
      <c r="H217" s="153">
        <v>1</v>
      </c>
      <c r="I217" s="154"/>
      <c r="J217" s="155">
        <f t="shared" si="30"/>
        <v>0</v>
      </c>
      <c r="K217" s="156"/>
      <c r="L217" s="157"/>
      <c r="M217" s="158" t="s">
        <v>1</v>
      </c>
      <c r="N217" s="159" t="s">
        <v>40</v>
      </c>
      <c r="P217" s="145">
        <f t="shared" si="31"/>
        <v>0</v>
      </c>
      <c r="Q217" s="145">
        <v>8.9999999999999998E-4</v>
      </c>
      <c r="R217" s="145">
        <f t="shared" si="32"/>
        <v>8.9999999999999998E-4</v>
      </c>
      <c r="S217" s="145">
        <v>0</v>
      </c>
      <c r="T217" s="146">
        <f t="shared" si="33"/>
        <v>0</v>
      </c>
      <c r="AR217" s="147" t="s">
        <v>216</v>
      </c>
      <c r="AT217" s="147" t="s">
        <v>161</v>
      </c>
      <c r="AU217" s="147" t="s">
        <v>141</v>
      </c>
      <c r="AY217" s="13" t="s">
        <v>133</v>
      </c>
      <c r="BE217" s="148">
        <f t="shared" si="34"/>
        <v>0</v>
      </c>
      <c r="BF217" s="148">
        <f t="shared" si="35"/>
        <v>0</v>
      </c>
      <c r="BG217" s="148">
        <f t="shared" si="36"/>
        <v>0</v>
      </c>
      <c r="BH217" s="148">
        <f t="shared" si="37"/>
        <v>0</v>
      </c>
      <c r="BI217" s="148">
        <f t="shared" si="38"/>
        <v>0</v>
      </c>
      <c r="BJ217" s="13" t="s">
        <v>141</v>
      </c>
      <c r="BK217" s="148">
        <f t="shared" si="39"/>
        <v>0</v>
      </c>
      <c r="BL217" s="13" t="s">
        <v>211</v>
      </c>
      <c r="BM217" s="147" t="s">
        <v>437</v>
      </c>
    </row>
    <row r="218" spans="2:65" s="1" customFormat="1" ht="16.5" customHeight="1">
      <c r="B218" s="28"/>
      <c r="C218" s="135" t="s">
        <v>438</v>
      </c>
      <c r="D218" s="135" t="s">
        <v>136</v>
      </c>
      <c r="E218" s="136" t="s">
        <v>439</v>
      </c>
      <c r="F218" s="137" t="s">
        <v>440</v>
      </c>
      <c r="G218" s="138" t="s">
        <v>263</v>
      </c>
      <c r="H218" s="139">
        <v>3</v>
      </c>
      <c r="I218" s="140"/>
      <c r="J218" s="141">
        <f t="shared" si="30"/>
        <v>0</v>
      </c>
      <c r="K218" s="142"/>
      <c r="L218" s="28"/>
      <c r="M218" s="143" t="s">
        <v>1</v>
      </c>
      <c r="N218" s="144" t="s">
        <v>40</v>
      </c>
      <c r="P218" s="145">
        <f t="shared" si="31"/>
        <v>0</v>
      </c>
      <c r="Q218" s="145">
        <v>1.98782E-3</v>
      </c>
      <c r="R218" s="145">
        <f t="shared" si="32"/>
        <v>5.9634600000000003E-3</v>
      </c>
      <c r="S218" s="145">
        <v>0</v>
      </c>
      <c r="T218" s="146">
        <f t="shared" si="33"/>
        <v>0</v>
      </c>
      <c r="AR218" s="147" t="s">
        <v>211</v>
      </c>
      <c r="AT218" s="147" t="s">
        <v>136</v>
      </c>
      <c r="AU218" s="147" t="s">
        <v>141</v>
      </c>
      <c r="AY218" s="13" t="s">
        <v>133</v>
      </c>
      <c r="BE218" s="148">
        <f t="shared" si="34"/>
        <v>0</v>
      </c>
      <c r="BF218" s="148">
        <f t="shared" si="35"/>
        <v>0</v>
      </c>
      <c r="BG218" s="148">
        <f t="shared" si="36"/>
        <v>0</v>
      </c>
      <c r="BH218" s="148">
        <f t="shared" si="37"/>
        <v>0</v>
      </c>
      <c r="BI218" s="148">
        <f t="shared" si="38"/>
        <v>0</v>
      </c>
      <c r="BJ218" s="13" t="s">
        <v>141</v>
      </c>
      <c r="BK218" s="148">
        <f t="shared" si="39"/>
        <v>0</v>
      </c>
      <c r="BL218" s="13" t="s">
        <v>211</v>
      </c>
      <c r="BM218" s="147" t="s">
        <v>441</v>
      </c>
    </row>
    <row r="219" spans="2:65" s="1" customFormat="1" ht="24.2" customHeight="1">
      <c r="B219" s="28"/>
      <c r="C219" s="149" t="s">
        <v>442</v>
      </c>
      <c r="D219" s="149" t="s">
        <v>161</v>
      </c>
      <c r="E219" s="150" t="s">
        <v>443</v>
      </c>
      <c r="F219" s="151" t="s">
        <v>444</v>
      </c>
      <c r="G219" s="152" t="s">
        <v>263</v>
      </c>
      <c r="H219" s="153">
        <v>3</v>
      </c>
      <c r="I219" s="154"/>
      <c r="J219" s="155">
        <f t="shared" si="30"/>
        <v>0</v>
      </c>
      <c r="K219" s="156"/>
      <c r="L219" s="157"/>
      <c r="M219" s="158" t="s">
        <v>1</v>
      </c>
      <c r="N219" s="159" t="s">
        <v>40</v>
      </c>
      <c r="P219" s="145">
        <f t="shared" si="31"/>
        <v>0</v>
      </c>
      <c r="Q219" s="145">
        <v>0.01</v>
      </c>
      <c r="R219" s="145">
        <f t="shared" si="32"/>
        <v>0.03</v>
      </c>
      <c r="S219" s="145">
        <v>0</v>
      </c>
      <c r="T219" s="146">
        <f t="shared" si="33"/>
        <v>0</v>
      </c>
      <c r="AR219" s="147" t="s">
        <v>216</v>
      </c>
      <c r="AT219" s="147" t="s">
        <v>161</v>
      </c>
      <c r="AU219" s="147" t="s">
        <v>141</v>
      </c>
      <c r="AY219" s="13" t="s">
        <v>133</v>
      </c>
      <c r="BE219" s="148">
        <f t="shared" si="34"/>
        <v>0</v>
      </c>
      <c r="BF219" s="148">
        <f t="shared" si="35"/>
        <v>0</v>
      </c>
      <c r="BG219" s="148">
        <f t="shared" si="36"/>
        <v>0</v>
      </c>
      <c r="BH219" s="148">
        <f t="shared" si="37"/>
        <v>0</v>
      </c>
      <c r="BI219" s="148">
        <f t="shared" si="38"/>
        <v>0</v>
      </c>
      <c r="BJ219" s="13" t="s">
        <v>141</v>
      </c>
      <c r="BK219" s="148">
        <f t="shared" si="39"/>
        <v>0</v>
      </c>
      <c r="BL219" s="13" t="s">
        <v>211</v>
      </c>
      <c r="BM219" s="147" t="s">
        <v>445</v>
      </c>
    </row>
    <row r="220" spans="2:65" s="1" customFormat="1" ht="24.2" customHeight="1">
      <c r="B220" s="28"/>
      <c r="C220" s="135" t="s">
        <v>446</v>
      </c>
      <c r="D220" s="135" t="s">
        <v>136</v>
      </c>
      <c r="E220" s="136" t="s">
        <v>447</v>
      </c>
      <c r="F220" s="137" t="s">
        <v>448</v>
      </c>
      <c r="G220" s="138" t="s">
        <v>263</v>
      </c>
      <c r="H220" s="139">
        <v>1</v>
      </c>
      <c r="I220" s="140"/>
      <c r="J220" s="141">
        <f t="shared" si="30"/>
        <v>0</v>
      </c>
      <c r="K220" s="142"/>
      <c r="L220" s="28"/>
      <c r="M220" s="143" t="s">
        <v>1</v>
      </c>
      <c r="N220" s="144" t="s">
        <v>40</v>
      </c>
      <c r="P220" s="145">
        <f t="shared" si="31"/>
        <v>0</v>
      </c>
      <c r="Q220" s="145">
        <v>0</v>
      </c>
      <c r="R220" s="145">
        <f t="shared" si="32"/>
        <v>0</v>
      </c>
      <c r="S220" s="145">
        <v>0.29980000000000001</v>
      </c>
      <c r="T220" s="146">
        <f t="shared" si="33"/>
        <v>0.29980000000000001</v>
      </c>
      <c r="AR220" s="147" t="s">
        <v>211</v>
      </c>
      <c r="AT220" s="147" t="s">
        <v>136</v>
      </c>
      <c r="AU220" s="147" t="s">
        <v>141</v>
      </c>
      <c r="AY220" s="13" t="s">
        <v>133</v>
      </c>
      <c r="BE220" s="148">
        <f t="shared" si="34"/>
        <v>0</v>
      </c>
      <c r="BF220" s="148">
        <f t="shared" si="35"/>
        <v>0</v>
      </c>
      <c r="BG220" s="148">
        <f t="shared" si="36"/>
        <v>0</v>
      </c>
      <c r="BH220" s="148">
        <f t="shared" si="37"/>
        <v>0</v>
      </c>
      <c r="BI220" s="148">
        <f t="shared" si="38"/>
        <v>0</v>
      </c>
      <c r="BJ220" s="13" t="s">
        <v>141</v>
      </c>
      <c r="BK220" s="148">
        <f t="shared" si="39"/>
        <v>0</v>
      </c>
      <c r="BL220" s="13" t="s">
        <v>211</v>
      </c>
      <c r="BM220" s="147" t="s">
        <v>449</v>
      </c>
    </row>
    <row r="221" spans="2:65" s="1" customFormat="1" ht="16.5" customHeight="1">
      <c r="B221" s="28"/>
      <c r="C221" s="135" t="s">
        <v>450</v>
      </c>
      <c r="D221" s="135" t="s">
        <v>136</v>
      </c>
      <c r="E221" s="136" t="s">
        <v>451</v>
      </c>
      <c r="F221" s="137" t="s">
        <v>452</v>
      </c>
      <c r="G221" s="138" t="s">
        <v>263</v>
      </c>
      <c r="H221" s="139">
        <v>2</v>
      </c>
      <c r="I221" s="140"/>
      <c r="J221" s="141">
        <f t="shared" si="30"/>
        <v>0</v>
      </c>
      <c r="K221" s="142"/>
      <c r="L221" s="28"/>
      <c r="M221" s="143" t="s">
        <v>1</v>
      </c>
      <c r="N221" s="144" t="s">
        <v>40</v>
      </c>
      <c r="P221" s="145">
        <f t="shared" si="31"/>
        <v>0</v>
      </c>
      <c r="Q221" s="145">
        <v>2.4500000000000001E-2</v>
      </c>
      <c r="R221" s="145">
        <f t="shared" si="32"/>
        <v>4.9000000000000002E-2</v>
      </c>
      <c r="S221" s="145">
        <v>0</v>
      </c>
      <c r="T221" s="146">
        <f t="shared" si="33"/>
        <v>0</v>
      </c>
      <c r="AR221" s="147" t="s">
        <v>211</v>
      </c>
      <c r="AT221" s="147" t="s">
        <v>136</v>
      </c>
      <c r="AU221" s="147" t="s">
        <v>141</v>
      </c>
      <c r="AY221" s="13" t="s">
        <v>133</v>
      </c>
      <c r="BE221" s="148">
        <f t="shared" si="34"/>
        <v>0</v>
      </c>
      <c r="BF221" s="148">
        <f t="shared" si="35"/>
        <v>0</v>
      </c>
      <c r="BG221" s="148">
        <f t="shared" si="36"/>
        <v>0</v>
      </c>
      <c r="BH221" s="148">
        <f t="shared" si="37"/>
        <v>0</v>
      </c>
      <c r="BI221" s="148">
        <f t="shared" si="38"/>
        <v>0</v>
      </c>
      <c r="BJ221" s="13" t="s">
        <v>141</v>
      </c>
      <c r="BK221" s="148">
        <f t="shared" si="39"/>
        <v>0</v>
      </c>
      <c r="BL221" s="13" t="s">
        <v>211</v>
      </c>
      <c r="BM221" s="147" t="s">
        <v>453</v>
      </c>
    </row>
    <row r="222" spans="2:65" s="1" customFormat="1" ht="24.2" customHeight="1">
      <c r="B222" s="28"/>
      <c r="C222" s="149" t="s">
        <v>454</v>
      </c>
      <c r="D222" s="149" t="s">
        <v>161</v>
      </c>
      <c r="E222" s="150" t="s">
        <v>455</v>
      </c>
      <c r="F222" s="151" t="s">
        <v>456</v>
      </c>
      <c r="G222" s="152" t="s">
        <v>263</v>
      </c>
      <c r="H222" s="153">
        <v>2</v>
      </c>
      <c r="I222" s="154"/>
      <c r="J222" s="155">
        <f t="shared" si="30"/>
        <v>0</v>
      </c>
      <c r="K222" s="156"/>
      <c r="L222" s="157"/>
      <c r="M222" s="158" t="s">
        <v>1</v>
      </c>
      <c r="N222" s="159" t="s">
        <v>40</v>
      </c>
      <c r="P222" s="145">
        <f t="shared" si="31"/>
        <v>0</v>
      </c>
      <c r="Q222" s="145">
        <v>2.3400000000000001E-3</v>
      </c>
      <c r="R222" s="145">
        <f t="shared" si="32"/>
        <v>4.6800000000000001E-3</v>
      </c>
      <c r="S222" s="145">
        <v>0</v>
      </c>
      <c r="T222" s="146">
        <f t="shared" si="33"/>
        <v>0</v>
      </c>
      <c r="AR222" s="147" t="s">
        <v>216</v>
      </c>
      <c r="AT222" s="147" t="s">
        <v>161</v>
      </c>
      <c r="AU222" s="147" t="s">
        <v>141</v>
      </c>
      <c r="AY222" s="13" t="s">
        <v>133</v>
      </c>
      <c r="BE222" s="148">
        <f t="shared" si="34"/>
        <v>0</v>
      </c>
      <c r="BF222" s="148">
        <f t="shared" si="35"/>
        <v>0</v>
      </c>
      <c r="BG222" s="148">
        <f t="shared" si="36"/>
        <v>0</v>
      </c>
      <c r="BH222" s="148">
        <f t="shared" si="37"/>
        <v>0</v>
      </c>
      <c r="BI222" s="148">
        <f t="shared" si="38"/>
        <v>0</v>
      </c>
      <c r="BJ222" s="13" t="s">
        <v>141</v>
      </c>
      <c r="BK222" s="148">
        <f t="shared" si="39"/>
        <v>0</v>
      </c>
      <c r="BL222" s="13" t="s">
        <v>211</v>
      </c>
      <c r="BM222" s="147" t="s">
        <v>457</v>
      </c>
    </row>
    <row r="223" spans="2:65" s="1" customFormat="1" ht="16.5" customHeight="1">
      <c r="B223" s="28"/>
      <c r="C223" s="135" t="s">
        <v>458</v>
      </c>
      <c r="D223" s="135" t="s">
        <v>136</v>
      </c>
      <c r="E223" s="136" t="s">
        <v>459</v>
      </c>
      <c r="F223" s="137" t="s">
        <v>460</v>
      </c>
      <c r="G223" s="138" t="s">
        <v>263</v>
      </c>
      <c r="H223" s="139">
        <v>1</v>
      </c>
      <c r="I223" s="140"/>
      <c r="J223" s="141">
        <f t="shared" si="30"/>
        <v>0</v>
      </c>
      <c r="K223" s="142"/>
      <c r="L223" s="28"/>
      <c r="M223" s="143" t="s">
        <v>1</v>
      </c>
      <c r="N223" s="144" t="s">
        <v>40</v>
      </c>
      <c r="P223" s="145">
        <f t="shared" si="31"/>
        <v>0</v>
      </c>
      <c r="Q223" s="145">
        <v>1.9E-2</v>
      </c>
      <c r="R223" s="145">
        <f t="shared" si="32"/>
        <v>1.9E-2</v>
      </c>
      <c r="S223" s="145">
        <v>0</v>
      </c>
      <c r="T223" s="146">
        <f t="shared" si="33"/>
        <v>0</v>
      </c>
      <c r="AR223" s="147" t="s">
        <v>211</v>
      </c>
      <c r="AT223" s="147" t="s">
        <v>136</v>
      </c>
      <c r="AU223" s="147" t="s">
        <v>141</v>
      </c>
      <c r="AY223" s="13" t="s">
        <v>133</v>
      </c>
      <c r="BE223" s="148">
        <f t="shared" si="34"/>
        <v>0</v>
      </c>
      <c r="BF223" s="148">
        <f t="shared" si="35"/>
        <v>0</v>
      </c>
      <c r="BG223" s="148">
        <f t="shared" si="36"/>
        <v>0</v>
      </c>
      <c r="BH223" s="148">
        <f t="shared" si="37"/>
        <v>0</v>
      </c>
      <c r="BI223" s="148">
        <f t="shared" si="38"/>
        <v>0</v>
      </c>
      <c r="BJ223" s="13" t="s">
        <v>141</v>
      </c>
      <c r="BK223" s="148">
        <f t="shared" si="39"/>
        <v>0</v>
      </c>
      <c r="BL223" s="13" t="s">
        <v>211</v>
      </c>
      <c r="BM223" s="147" t="s">
        <v>461</v>
      </c>
    </row>
    <row r="224" spans="2:65" s="1" customFormat="1" ht="24.2" customHeight="1">
      <c r="B224" s="28"/>
      <c r="C224" s="149" t="s">
        <v>462</v>
      </c>
      <c r="D224" s="149" t="s">
        <v>161</v>
      </c>
      <c r="E224" s="150" t="s">
        <v>463</v>
      </c>
      <c r="F224" s="151" t="s">
        <v>464</v>
      </c>
      <c r="G224" s="152" t="s">
        <v>263</v>
      </c>
      <c r="H224" s="153">
        <v>1</v>
      </c>
      <c r="I224" s="154"/>
      <c r="J224" s="155">
        <f t="shared" si="30"/>
        <v>0</v>
      </c>
      <c r="K224" s="156"/>
      <c r="L224" s="157"/>
      <c r="M224" s="158" t="s">
        <v>1</v>
      </c>
      <c r="N224" s="159" t="s">
        <v>40</v>
      </c>
      <c r="P224" s="145">
        <f t="shared" si="31"/>
        <v>0</v>
      </c>
      <c r="Q224" s="145">
        <v>2.3400000000000001E-3</v>
      </c>
      <c r="R224" s="145">
        <f t="shared" si="32"/>
        <v>2.3400000000000001E-3</v>
      </c>
      <c r="S224" s="145">
        <v>0</v>
      </c>
      <c r="T224" s="146">
        <f t="shared" si="33"/>
        <v>0</v>
      </c>
      <c r="AR224" s="147" t="s">
        <v>216</v>
      </c>
      <c r="AT224" s="147" t="s">
        <v>161</v>
      </c>
      <c r="AU224" s="147" t="s">
        <v>141</v>
      </c>
      <c r="AY224" s="13" t="s">
        <v>133</v>
      </c>
      <c r="BE224" s="148">
        <f t="shared" si="34"/>
        <v>0</v>
      </c>
      <c r="BF224" s="148">
        <f t="shared" si="35"/>
        <v>0</v>
      </c>
      <c r="BG224" s="148">
        <f t="shared" si="36"/>
        <v>0</v>
      </c>
      <c r="BH224" s="148">
        <f t="shared" si="37"/>
        <v>0</v>
      </c>
      <c r="BI224" s="148">
        <f t="shared" si="38"/>
        <v>0</v>
      </c>
      <c r="BJ224" s="13" t="s">
        <v>141</v>
      </c>
      <c r="BK224" s="148">
        <f t="shared" si="39"/>
        <v>0</v>
      </c>
      <c r="BL224" s="13" t="s">
        <v>211</v>
      </c>
      <c r="BM224" s="147" t="s">
        <v>465</v>
      </c>
    </row>
    <row r="225" spans="2:65" s="1" customFormat="1" ht="16.5" customHeight="1">
      <c r="B225" s="28"/>
      <c r="C225" s="135" t="s">
        <v>466</v>
      </c>
      <c r="D225" s="135" t="s">
        <v>136</v>
      </c>
      <c r="E225" s="136" t="s">
        <v>467</v>
      </c>
      <c r="F225" s="137" t="s">
        <v>468</v>
      </c>
      <c r="G225" s="138" t="s">
        <v>263</v>
      </c>
      <c r="H225" s="139">
        <v>1</v>
      </c>
      <c r="I225" s="140"/>
      <c r="J225" s="141">
        <f t="shared" si="30"/>
        <v>0</v>
      </c>
      <c r="K225" s="142"/>
      <c r="L225" s="28"/>
      <c r="M225" s="143" t="s">
        <v>1</v>
      </c>
      <c r="N225" s="144" t="s">
        <v>40</v>
      </c>
      <c r="P225" s="145">
        <f t="shared" si="31"/>
        <v>0</v>
      </c>
      <c r="Q225" s="145">
        <v>4.9000000000000002E-2</v>
      </c>
      <c r="R225" s="145">
        <f t="shared" si="32"/>
        <v>4.9000000000000002E-2</v>
      </c>
      <c r="S225" s="145">
        <v>0</v>
      </c>
      <c r="T225" s="146">
        <f t="shared" si="33"/>
        <v>0</v>
      </c>
      <c r="AR225" s="147" t="s">
        <v>211</v>
      </c>
      <c r="AT225" s="147" t="s">
        <v>136</v>
      </c>
      <c r="AU225" s="147" t="s">
        <v>141</v>
      </c>
      <c r="AY225" s="13" t="s">
        <v>133</v>
      </c>
      <c r="BE225" s="148">
        <f t="shared" si="34"/>
        <v>0</v>
      </c>
      <c r="BF225" s="148">
        <f t="shared" si="35"/>
        <v>0</v>
      </c>
      <c r="BG225" s="148">
        <f t="shared" si="36"/>
        <v>0</v>
      </c>
      <c r="BH225" s="148">
        <f t="shared" si="37"/>
        <v>0</v>
      </c>
      <c r="BI225" s="148">
        <f t="shared" si="38"/>
        <v>0</v>
      </c>
      <c r="BJ225" s="13" t="s">
        <v>141</v>
      </c>
      <c r="BK225" s="148">
        <f t="shared" si="39"/>
        <v>0</v>
      </c>
      <c r="BL225" s="13" t="s">
        <v>211</v>
      </c>
      <c r="BM225" s="147" t="s">
        <v>469</v>
      </c>
    </row>
    <row r="226" spans="2:65" s="1" customFormat="1" ht="24.2" customHeight="1">
      <c r="B226" s="28"/>
      <c r="C226" s="149" t="s">
        <v>211</v>
      </c>
      <c r="D226" s="149" t="s">
        <v>161</v>
      </c>
      <c r="E226" s="150" t="s">
        <v>470</v>
      </c>
      <c r="F226" s="151" t="s">
        <v>471</v>
      </c>
      <c r="G226" s="152" t="s">
        <v>263</v>
      </c>
      <c r="H226" s="153">
        <v>1</v>
      </c>
      <c r="I226" s="154"/>
      <c r="J226" s="155">
        <f t="shared" si="30"/>
        <v>0</v>
      </c>
      <c r="K226" s="156"/>
      <c r="L226" s="157"/>
      <c r="M226" s="158" t="s">
        <v>1</v>
      </c>
      <c r="N226" s="159" t="s">
        <v>40</v>
      </c>
      <c r="P226" s="145">
        <f t="shared" si="31"/>
        <v>0</v>
      </c>
      <c r="Q226" s="145">
        <v>2.3400000000000001E-3</v>
      </c>
      <c r="R226" s="145">
        <f t="shared" si="32"/>
        <v>2.3400000000000001E-3</v>
      </c>
      <c r="S226" s="145">
        <v>0</v>
      </c>
      <c r="T226" s="146">
        <f t="shared" si="33"/>
        <v>0</v>
      </c>
      <c r="AR226" s="147" t="s">
        <v>216</v>
      </c>
      <c r="AT226" s="147" t="s">
        <v>161</v>
      </c>
      <c r="AU226" s="147" t="s">
        <v>141</v>
      </c>
      <c r="AY226" s="13" t="s">
        <v>133</v>
      </c>
      <c r="BE226" s="148">
        <f t="shared" si="34"/>
        <v>0</v>
      </c>
      <c r="BF226" s="148">
        <f t="shared" si="35"/>
        <v>0</v>
      </c>
      <c r="BG226" s="148">
        <f t="shared" si="36"/>
        <v>0</v>
      </c>
      <c r="BH226" s="148">
        <f t="shared" si="37"/>
        <v>0</v>
      </c>
      <c r="BI226" s="148">
        <f t="shared" si="38"/>
        <v>0</v>
      </c>
      <c r="BJ226" s="13" t="s">
        <v>141</v>
      </c>
      <c r="BK226" s="148">
        <f t="shared" si="39"/>
        <v>0</v>
      </c>
      <c r="BL226" s="13" t="s">
        <v>211</v>
      </c>
      <c r="BM226" s="147" t="s">
        <v>472</v>
      </c>
    </row>
    <row r="227" spans="2:65" s="1" customFormat="1" ht="16.5" customHeight="1">
      <c r="B227" s="28"/>
      <c r="C227" s="135" t="s">
        <v>473</v>
      </c>
      <c r="D227" s="135" t="s">
        <v>136</v>
      </c>
      <c r="E227" s="136" t="s">
        <v>474</v>
      </c>
      <c r="F227" s="137" t="s">
        <v>475</v>
      </c>
      <c r="G227" s="138" t="s">
        <v>263</v>
      </c>
      <c r="H227" s="139">
        <v>1</v>
      </c>
      <c r="I227" s="140"/>
      <c r="J227" s="141">
        <f t="shared" si="30"/>
        <v>0</v>
      </c>
      <c r="K227" s="142"/>
      <c r="L227" s="28"/>
      <c r="M227" s="143" t="s">
        <v>1</v>
      </c>
      <c r="N227" s="144" t="s">
        <v>40</v>
      </c>
      <c r="P227" s="145">
        <f t="shared" si="31"/>
        <v>0</v>
      </c>
      <c r="Q227" s="145">
        <v>0</v>
      </c>
      <c r="R227" s="145">
        <f t="shared" si="32"/>
        <v>0</v>
      </c>
      <c r="S227" s="145">
        <v>0</v>
      </c>
      <c r="T227" s="146">
        <f t="shared" si="33"/>
        <v>0</v>
      </c>
      <c r="AR227" s="147" t="s">
        <v>211</v>
      </c>
      <c r="AT227" s="147" t="s">
        <v>136</v>
      </c>
      <c r="AU227" s="147" t="s">
        <v>141</v>
      </c>
      <c r="AY227" s="13" t="s">
        <v>133</v>
      </c>
      <c r="BE227" s="148">
        <f t="shared" si="34"/>
        <v>0</v>
      </c>
      <c r="BF227" s="148">
        <f t="shared" si="35"/>
        <v>0</v>
      </c>
      <c r="BG227" s="148">
        <f t="shared" si="36"/>
        <v>0</v>
      </c>
      <c r="BH227" s="148">
        <f t="shared" si="37"/>
        <v>0</v>
      </c>
      <c r="BI227" s="148">
        <f t="shared" si="38"/>
        <v>0</v>
      </c>
      <c r="BJ227" s="13" t="s">
        <v>141</v>
      </c>
      <c r="BK227" s="148">
        <f t="shared" si="39"/>
        <v>0</v>
      </c>
      <c r="BL227" s="13" t="s">
        <v>211</v>
      </c>
      <c r="BM227" s="147" t="s">
        <v>476</v>
      </c>
    </row>
    <row r="228" spans="2:65" s="1" customFormat="1" ht="16.5" customHeight="1">
      <c r="B228" s="28"/>
      <c r="C228" s="135" t="s">
        <v>477</v>
      </c>
      <c r="D228" s="135" t="s">
        <v>136</v>
      </c>
      <c r="E228" s="136" t="s">
        <v>478</v>
      </c>
      <c r="F228" s="137" t="s">
        <v>479</v>
      </c>
      <c r="G228" s="138" t="s">
        <v>263</v>
      </c>
      <c r="H228" s="139">
        <v>1</v>
      </c>
      <c r="I228" s="140"/>
      <c r="J228" s="141">
        <f t="shared" si="30"/>
        <v>0</v>
      </c>
      <c r="K228" s="142"/>
      <c r="L228" s="28"/>
      <c r="M228" s="143" t="s">
        <v>1</v>
      </c>
      <c r="N228" s="144" t="s">
        <v>40</v>
      </c>
      <c r="P228" s="145">
        <f t="shared" si="31"/>
        <v>0</v>
      </c>
      <c r="Q228" s="145">
        <v>0</v>
      </c>
      <c r="R228" s="145">
        <f t="shared" si="32"/>
        <v>0</v>
      </c>
      <c r="S228" s="145">
        <v>0</v>
      </c>
      <c r="T228" s="146">
        <f t="shared" si="33"/>
        <v>0</v>
      </c>
      <c r="AR228" s="147" t="s">
        <v>211</v>
      </c>
      <c r="AT228" s="147" t="s">
        <v>136</v>
      </c>
      <c r="AU228" s="147" t="s">
        <v>141</v>
      </c>
      <c r="AY228" s="13" t="s">
        <v>133</v>
      </c>
      <c r="BE228" s="148">
        <f t="shared" si="34"/>
        <v>0</v>
      </c>
      <c r="BF228" s="148">
        <f t="shared" si="35"/>
        <v>0</v>
      </c>
      <c r="BG228" s="148">
        <f t="shared" si="36"/>
        <v>0</v>
      </c>
      <c r="BH228" s="148">
        <f t="shared" si="37"/>
        <v>0</v>
      </c>
      <c r="BI228" s="148">
        <f t="shared" si="38"/>
        <v>0</v>
      </c>
      <c r="BJ228" s="13" t="s">
        <v>141</v>
      </c>
      <c r="BK228" s="148">
        <f t="shared" si="39"/>
        <v>0</v>
      </c>
      <c r="BL228" s="13" t="s">
        <v>211</v>
      </c>
      <c r="BM228" s="147" t="s">
        <v>480</v>
      </c>
    </row>
    <row r="229" spans="2:65" s="1" customFormat="1" ht="16.5" customHeight="1">
      <c r="B229" s="28"/>
      <c r="C229" s="135" t="s">
        <v>481</v>
      </c>
      <c r="D229" s="135" t="s">
        <v>136</v>
      </c>
      <c r="E229" s="136" t="s">
        <v>482</v>
      </c>
      <c r="F229" s="137" t="s">
        <v>483</v>
      </c>
      <c r="G229" s="138" t="s">
        <v>263</v>
      </c>
      <c r="H229" s="139">
        <v>3</v>
      </c>
      <c r="I229" s="140"/>
      <c r="J229" s="141">
        <f t="shared" si="30"/>
        <v>0</v>
      </c>
      <c r="K229" s="142"/>
      <c r="L229" s="28"/>
      <c r="M229" s="143" t="s">
        <v>1</v>
      </c>
      <c r="N229" s="144" t="s">
        <v>40</v>
      </c>
      <c r="P229" s="145">
        <f t="shared" si="31"/>
        <v>0</v>
      </c>
      <c r="Q229" s="145">
        <v>0</v>
      </c>
      <c r="R229" s="145">
        <f t="shared" si="32"/>
        <v>0</v>
      </c>
      <c r="S229" s="145">
        <v>0</v>
      </c>
      <c r="T229" s="146">
        <f t="shared" si="33"/>
        <v>0</v>
      </c>
      <c r="AR229" s="147" t="s">
        <v>211</v>
      </c>
      <c r="AT229" s="147" t="s">
        <v>136</v>
      </c>
      <c r="AU229" s="147" t="s">
        <v>141</v>
      </c>
      <c r="AY229" s="13" t="s">
        <v>133</v>
      </c>
      <c r="BE229" s="148">
        <f t="shared" si="34"/>
        <v>0</v>
      </c>
      <c r="BF229" s="148">
        <f t="shared" si="35"/>
        <v>0</v>
      </c>
      <c r="BG229" s="148">
        <f t="shared" si="36"/>
        <v>0</v>
      </c>
      <c r="BH229" s="148">
        <f t="shared" si="37"/>
        <v>0</v>
      </c>
      <c r="BI229" s="148">
        <f t="shared" si="38"/>
        <v>0</v>
      </c>
      <c r="BJ229" s="13" t="s">
        <v>141</v>
      </c>
      <c r="BK229" s="148">
        <f t="shared" si="39"/>
        <v>0</v>
      </c>
      <c r="BL229" s="13" t="s">
        <v>211</v>
      </c>
      <c r="BM229" s="147" t="s">
        <v>484</v>
      </c>
    </row>
    <row r="230" spans="2:65" s="1" customFormat="1" ht="24.2" customHeight="1">
      <c r="B230" s="28"/>
      <c r="C230" s="149" t="s">
        <v>485</v>
      </c>
      <c r="D230" s="149" t="s">
        <v>161</v>
      </c>
      <c r="E230" s="150" t="s">
        <v>486</v>
      </c>
      <c r="F230" s="151" t="s">
        <v>487</v>
      </c>
      <c r="G230" s="152" t="s">
        <v>263</v>
      </c>
      <c r="H230" s="153">
        <v>3</v>
      </c>
      <c r="I230" s="154"/>
      <c r="J230" s="155">
        <f t="shared" si="30"/>
        <v>0</v>
      </c>
      <c r="K230" s="156"/>
      <c r="L230" s="157"/>
      <c r="M230" s="158" t="s">
        <v>1</v>
      </c>
      <c r="N230" s="159" t="s">
        <v>40</v>
      </c>
      <c r="P230" s="145">
        <f t="shared" si="31"/>
        <v>0</v>
      </c>
      <c r="Q230" s="145">
        <v>3.3600000000000001E-3</v>
      </c>
      <c r="R230" s="145">
        <f t="shared" si="32"/>
        <v>1.008E-2</v>
      </c>
      <c r="S230" s="145">
        <v>0</v>
      </c>
      <c r="T230" s="146">
        <f t="shared" si="33"/>
        <v>0</v>
      </c>
      <c r="AR230" s="147" t="s">
        <v>216</v>
      </c>
      <c r="AT230" s="147" t="s">
        <v>161</v>
      </c>
      <c r="AU230" s="147" t="s">
        <v>141</v>
      </c>
      <c r="AY230" s="13" t="s">
        <v>133</v>
      </c>
      <c r="BE230" s="148">
        <f t="shared" si="34"/>
        <v>0</v>
      </c>
      <c r="BF230" s="148">
        <f t="shared" si="35"/>
        <v>0</v>
      </c>
      <c r="BG230" s="148">
        <f t="shared" si="36"/>
        <v>0</v>
      </c>
      <c r="BH230" s="148">
        <f t="shared" si="37"/>
        <v>0</v>
      </c>
      <c r="BI230" s="148">
        <f t="shared" si="38"/>
        <v>0</v>
      </c>
      <c r="BJ230" s="13" t="s">
        <v>141</v>
      </c>
      <c r="BK230" s="148">
        <f t="shared" si="39"/>
        <v>0</v>
      </c>
      <c r="BL230" s="13" t="s">
        <v>211</v>
      </c>
      <c r="BM230" s="147" t="s">
        <v>488</v>
      </c>
    </row>
    <row r="231" spans="2:65" s="1" customFormat="1" ht="21.75" customHeight="1">
      <c r="B231" s="28"/>
      <c r="C231" s="149" t="s">
        <v>489</v>
      </c>
      <c r="D231" s="149" t="s">
        <v>161</v>
      </c>
      <c r="E231" s="150" t="s">
        <v>490</v>
      </c>
      <c r="F231" s="151" t="s">
        <v>491</v>
      </c>
      <c r="G231" s="152" t="s">
        <v>263</v>
      </c>
      <c r="H231" s="153">
        <v>3</v>
      </c>
      <c r="I231" s="154"/>
      <c r="J231" s="155">
        <f t="shared" si="30"/>
        <v>0</v>
      </c>
      <c r="K231" s="156"/>
      <c r="L231" s="157"/>
      <c r="M231" s="158" t="s">
        <v>1</v>
      </c>
      <c r="N231" s="159" t="s">
        <v>40</v>
      </c>
      <c r="P231" s="145">
        <f t="shared" si="31"/>
        <v>0</v>
      </c>
      <c r="Q231" s="145">
        <v>0</v>
      </c>
      <c r="R231" s="145">
        <f t="shared" si="32"/>
        <v>0</v>
      </c>
      <c r="S231" s="145">
        <v>0</v>
      </c>
      <c r="T231" s="146">
        <f t="shared" si="33"/>
        <v>0</v>
      </c>
      <c r="AR231" s="147" t="s">
        <v>216</v>
      </c>
      <c r="AT231" s="147" t="s">
        <v>161</v>
      </c>
      <c r="AU231" s="147" t="s">
        <v>141</v>
      </c>
      <c r="AY231" s="13" t="s">
        <v>133</v>
      </c>
      <c r="BE231" s="148">
        <f t="shared" si="34"/>
        <v>0</v>
      </c>
      <c r="BF231" s="148">
        <f t="shared" si="35"/>
        <v>0</v>
      </c>
      <c r="BG231" s="148">
        <f t="shared" si="36"/>
        <v>0</v>
      </c>
      <c r="BH231" s="148">
        <f t="shared" si="37"/>
        <v>0</v>
      </c>
      <c r="BI231" s="148">
        <f t="shared" si="38"/>
        <v>0</v>
      </c>
      <c r="BJ231" s="13" t="s">
        <v>141</v>
      </c>
      <c r="BK231" s="148">
        <f t="shared" si="39"/>
        <v>0</v>
      </c>
      <c r="BL231" s="13" t="s">
        <v>211</v>
      </c>
      <c r="BM231" s="147" t="s">
        <v>492</v>
      </c>
    </row>
    <row r="232" spans="2:65" s="1" customFormat="1" ht="16.5" customHeight="1">
      <c r="B232" s="28"/>
      <c r="C232" s="135" t="s">
        <v>493</v>
      </c>
      <c r="D232" s="135" t="s">
        <v>136</v>
      </c>
      <c r="E232" s="136" t="s">
        <v>494</v>
      </c>
      <c r="F232" s="137" t="s">
        <v>495</v>
      </c>
      <c r="G232" s="138" t="s">
        <v>263</v>
      </c>
      <c r="H232" s="139">
        <v>1</v>
      </c>
      <c r="I232" s="140"/>
      <c r="J232" s="141">
        <f t="shared" si="30"/>
        <v>0</v>
      </c>
      <c r="K232" s="142"/>
      <c r="L232" s="28"/>
      <c r="M232" s="143" t="s">
        <v>1</v>
      </c>
      <c r="N232" s="144" t="s">
        <v>40</v>
      </c>
      <c r="P232" s="145">
        <f t="shared" si="31"/>
        <v>0</v>
      </c>
      <c r="Q232" s="145">
        <v>0</v>
      </c>
      <c r="R232" s="145">
        <f t="shared" si="32"/>
        <v>0</v>
      </c>
      <c r="S232" s="145">
        <v>0</v>
      </c>
      <c r="T232" s="146">
        <f t="shared" si="33"/>
        <v>0</v>
      </c>
      <c r="AR232" s="147" t="s">
        <v>211</v>
      </c>
      <c r="AT232" s="147" t="s">
        <v>136</v>
      </c>
      <c r="AU232" s="147" t="s">
        <v>141</v>
      </c>
      <c r="AY232" s="13" t="s">
        <v>133</v>
      </c>
      <c r="BE232" s="148">
        <f t="shared" si="34"/>
        <v>0</v>
      </c>
      <c r="BF232" s="148">
        <f t="shared" si="35"/>
        <v>0</v>
      </c>
      <c r="BG232" s="148">
        <f t="shared" si="36"/>
        <v>0</v>
      </c>
      <c r="BH232" s="148">
        <f t="shared" si="37"/>
        <v>0</v>
      </c>
      <c r="BI232" s="148">
        <f t="shared" si="38"/>
        <v>0</v>
      </c>
      <c r="BJ232" s="13" t="s">
        <v>141</v>
      </c>
      <c r="BK232" s="148">
        <f t="shared" si="39"/>
        <v>0</v>
      </c>
      <c r="BL232" s="13" t="s">
        <v>211</v>
      </c>
      <c r="BM232" s="147" t="s">
        <v>496</v>
      </c>
    </row>
    <row r="233" spans="2:65" s="1" customFormat="1" ht="24.2" customHeight="1">
      <c r="B233" s="28"/>
      <c r="C233" s="149" t="s">
        <v>497</v>
      </c>
      <c r="D233" s="149" t="s">
        <v>161</v>
      </c>
      <c r="E233" s="150" t="s">
        <v>498</v>
      </c>
      <c r="F233" s="151" t="s">
        <v>499</v>
      </c>
      <c r="G233" s="152" t="s">
        <v>263</v>
      </c>
      <c r="H233" s="153">
        <v>1</v>
      </c>
      <c r="I233" s="154"/>
      <c r="J233" s="155">
        <f t="shared" si="30"/>
        <v>0</v>
      </c>
      <c r="K233" s="156"/>
      <c r="L233" s="157"/>
      <c r="M233" s="158" t="s">
        <v>1</v>
      </c>
      <c r="N233" s="159" t="s">
        <v>40</v>
      </c>
      <c r="P233" s="145">
        <f t="shared" si="31"/>
        <v>0</v>
      </c>
      <c r="Q233" s="145">
        <v>0.14899999999999999</v>
      </c>
      <c r="R233" s="145">
        <f t="shared" si="32"/>
        <v>0.14899999999999999</v>
      </c>
      <c r="S233" s="145">
        <v>0</v>
      </c>
      <c r="T233" s="146">
        <f t="shared" si="33"/>
        <v>0</v>
      </c>
      <c r="AR233" s="147" t="s">
        <v>216</v>
      </c>
      <c r="AT233" s="147" t="s">
        <v>161</v>
      </c>
      <c r="AU233" s="147" t="s">
        <v>141</v>
      </c>
      <c r="AY233" s="13" t="s">
        <v>133</v>
      </c>
      <c r="BE233" s="148">
        <f t="shared" si="34"/>
        <v>0</v>
      </c>
      <c r="BF233" s="148">
        <f t="shared" si="35"/>
        <v>0</v>
      </c>
      <c r="BG233" s="148">
        <f t="shared" si="36"/>
        <v>0</v>
      </c>
      <c r="BH233" s="148">
        <f t="shared" si="37"/>
        <v>0</v>
      </c>
      <c r="BI233" s="148">
        <f t="shared" si="38"/>
        <v>0</v>
      </c>
      <c r="BJ233" s="13" t="s">
        <v>141</v>
      </c>
      <c r="BK233" s="148">
        <f t="shared" si="39"/>
        <v>0</v>
      </c>
      <c r="BL233" s="13" t="s">
        <v>211</v>
      </c>
      <c r="BM233" s="147" t="s">
        <v>500</v>
      </c>
    </row>
    <row r="234" spans="2:65" s="1" customFormat="1" ht="16.5" customHeight="1">
      <c r="B234" s="28"/>
      <c r="C234" s="135" t="s">
        <v>501</v>
      </c>
      <c r="D234" s="135" t="s">
        <v>136</v>
      </c>
      <c r="E234" s="136" t="s">
        <v>502</v>
      </c>
      <c r="F234" s="137" t="s">
        <v>503</v>
      </c>
      <c r="G234" s="138" t="s">
        <v>383</v>
      </c>
      <c r="H234" s="139">
        <v>1</v>
      </c>
      <c r="I234" s="140"/>
      <c r="J234" s="141">
        <f t="shared" si="30"/>
        <v>0</v>
      </c>
      <c r="K234" s="142"/>
      <c r="L234" s="28"/>
      <c r="M234" s="143" t="s">
        <v>1</v>
      </c>
      <c r="N234" s="144" t="s">
        <v>40</v>
      </c>
      <c r="P234" s="145">
        <f t="shared" si="31"/>
        <v>0</v>
      </c>
      <c r="Q234" s="145">
        <v>2.47E-3</v>
      </c>
      <c r="R234" s="145">
        <f t="shared" si="32"/>
        <v>2.47E-3</v>
      </c>
      <c r="S234" s="145">
        <v>0</v>
      </c>
      <c r="T234" s="146">
        <f t="shared" si="33"/>
        <v>0</v>
      </c>
      <c r="AR234" s="147" t="s">
        <v>211</v>
      </c>
      <c r="AT234" s="147" t="s">
        <v>136</v>
      </c>
      <c r="AU234" s="147" t="s">
        <v>141</v>
      </c>
      <c r="AY234" s="13" t="s">
        <v>133</v>
      </c>
      <c r="BE234" s="148">
        <f t="shared" si="34"/>
        <v>0</v>
      </c>
      <c r="BF234" s="148">
        <f t="shared" si="35"/>
        <v>0</v>
      </c>
      <c r="BG234" s="148">
        <f t="shared" si="36"/>
        <v>0</v>
      </c>
      <c r="BH234" s="148">
        <f t="shared" si="37"/>
        <v>0</v>
      </c>
      <c r="BI234" s="148">
        <f t="shared" si="38"/>
        <v>0</v>
      </c>
      <c r="BJ234" s="13" t="s">
        <v>141</v>
      </c>
      <c r="BK234" s="148">
        <f t="shared" si="39"/>
        <v>0</v>
      </c>
      <c r="BL234" s="13" t="s">
        <v>211</v>
      </c>
      <c r="BM234" s="147" t="s">
        <v>504</v>
      </c>
    </row>
    <row r="235" spans="2:65" s="1" customFormat="1" ht="24.2" customHeight="1">
      <c r="B235" s="28"/>
      <c r="C235" s="149" t="s">
        <v>505</v>
      </c>
      <c r="D235" s="149" t="s">
        <v>161</v>
      </c>
      <c r="E235" s="150" t="s">
        <v>506</v>
      </c>
      <c r="F235" s="151" t="s">
        <v>507</v>
      </c>
      <c r="G235" s="152" t="s">
        <v>263</v>
      </c>
      <c r="H235" s="153">
        <v>1</v>
      </c>
      <c r="I235" s="154"/>
      <c r="J235" s="155">
        <f t="shared" si="30"/>
        <v>0</v>
      </c>
      <c r="K235" s="156"/>
      <c r="L235" s="157"/>
      <c r="M235" s="158" t="s">
        <v>1</v>
      </c>
      <c r="N235" s="159" t="s">
        <v>40</v>
      </c>
      <c r="P235" s="145">
        <f t="shared" si="31"/>
        <v>0</v>
      </c>
      <c r="Q235" s="145">
        <v>1.73E-3</v>
      </c>
      <c r="R235" s="145">
        <f t="shared" si="32"/>
        <v>1.73E-3</v>
      </c>
      <c r="S235" s="145">
        <v>0</v>
      </c>
      <c r="T235" s="146">
        <f t="shared" si="33"/>
        <v>0</v>
      </c>
      <c r="AR235" s="147" t="s">
        <v>216</v>
      </c>
      <c r="AT235" s="147" t="s">
        <v>161</v>
      </c>
      <c r="AU235" s="147" t="s">
        <v>141</v>
      </c>
      <c r="AY235" s="13" t="s">
        <v>133</v>
      </c>
      <c r="BE235" s="148">
        <f t="shared" si="34"/>
        <v>0</v>
      </c>
      <c r="BF235" s="148">
        <f t="shared" si="35"/>
        <v>0</v>
      </c>
      <c r="BG235" s="148">
        <f t="shared" si="36"/>
        <v>0</v>
      </c>
      <c r="BH235" s="148">
        <f t="shared" si="37"/>
        <v>0</v>
      </c>
      <c r="BI235" s="148">
        <f t="shared" si="38"/>
        <v>0</v>
      </c>
      <c r="BJ235" s="13" t="s">
        <v>141</v>
      </c>
      <c r="BK235" s="148">
        <f t="shared" si="39"/>
        <v>0</v>
      </c>
      <c r="BL235" s="13" t="s">
        <v>211</v>
      </c>
      <c r="BM235" s="147" t="s">
        <v>508</v>
      </c>
    </row>
    <row r="236" spans="2:65" s="1" customFormat="1" ht="16.5" customHeight="1">
      <c r="B236" s="28"/>
      <c r="C236" s="135" t="s">
        <v>509</v>
      </c>
      <c r="D236" s="135" t="s">
        <v>136</v>
      </c>
      <c r="E236" s="136" t="s">
        <v>510</v>
      </c>
      <c r="F236" s="137" t="s">
        <v>511</v>
      </c>
      <c r="G236" s="138" t="s">
        <v>383</v>
      </c>
      <c r="H236" s="139">
        <v>1</v>
      </c>
      <c r="I236" s="140"/>
      <c r="J236" s="141">
        <f t="shared" si="30"/>
        <v>0</v>
      </c>
      <c r="K236" s="142"/>
      <c r="L236" s="28"/>
      <c r="M236" s="143" t="s">
        <v>1</v>
      </c>
      <c r="N236" s="144" t="s">
        <v>40</v>
      </c>
      <c r="P236" s="145">
        <f t="shared" si="31"/>
        <v>0</v>
      </c>
      <c r="Q236" s="145">
        <v>0</v>
      </c>
      <c r="R236" s="145">
        <f t="shared" si="32"/>
        <v>0</v>
      </c>
      <c r="S236" s="145">
        <v>0</v>
      </c>
      <c r="T236" s="146">
        <f t="shared" si="33"/>
        <v>0</v>
      </c>
      <c r="AR236" s="147" t="s">
        <v>211</v>
      </c>
      <c r="AT236" s="147" t="s">
        <v>136</v>
      </c>
      <c r="AU236" s="147" t="s">
        <v>141</v>
      </c>
      <c r="AY236" s="13" t="s">
        <v>133</v>
      </c>
      <c r="BE236" s="148">
        <f t="shared" si="34"/>
        <v>0</v>
      </c>
      <c r="BF236" s="148">
        <f t="shared" si="35"/>
        <v>0</v>
      </c>
      <c r="BG236" s="148">
        <f t="shared" si="36"/>
        <v>0</v>
      </c>
      <c r="BH236" s="148">
        <f t="shared" si="37"/>
        <v>0</v>
      </c>
      <c r="BI236" s="148">
        <f t="shared" si="38"/>
        <v>0</v>
      </c>
      <c r="BJ236" s="13" t="s">
        <v>141</v>
      </c>
      <c r="BK236" s="148">
        <f t="shared" si="39"/>
        <v>0</v>
      </c>
      <c r="BL236" s="13" t="s">
        <v>211</v>
      </c>
      <c r="BM236" s="147" t="s">
        <v>512</v>
      </c>
    </row>
    <row r="237" spans="2:65" s="1" customFormat="1" ht="16.5" customHeight="1">
      <c r="B237" s="28"/>
      <c r="C237" s="135" t="s">
        <v>513</v>
      </c>
      <c r="D237" s="135" t="s">
        <v>136</v>
      </c>
      <c r="E237" s="136" t="s">
        <v>514</v>
      </c>
      <c r="F237" s="137" t="s">
        <v>515</v>
      </c>
      <c r="G237" s="138" t="s">
        <v>263</v>
      </c>
      <c r="H237" s="139">
        <v>1</v>
      </c>
      <c r="I237" s="140"/>
      <c r="J237" s="141">
        <f t="shared" si="30"/>
        <v>0</v>
      </c>
      <c r="K237" s="142"/>
      <c r="L237" s="28"/>
      <c r="M237" s="143" t="s">
        <v>1</v>
      </c>
      <c r="N237" s="144" t="s">
        <v>40</v>
      </c>
      <c r="P237" s="145">
        <f t="shared" si="31"/>
        <v>0</v>
      </c>
      <c r="Q237" s="145">
        <v>6.9999999999999999E-4</v>
      </c>
      <c r="R237" s="145">
        <f t="shared" si="32"/>
        <v>6.9999999999999999E-4</v>
      </c>
      <c r="S237" s="145">
        <v>0</v>
      </c>
      <c r="T237" s="146">
        <f t="shared" si="33"/>
        <v>0</v>
      </c>
      <c r="AR237" s="147" t="s">
        <v>211</v>
      </c>
      <c r="AT237" s="147" t="s">
        <v>136</v>
      </c>
      <c r="AU237" s="147" t="s">
        <v>141</v>
      </c>
      <c r="AY237" s="13" t="s">
        <v>133</v>
      </c>
      <c r="BE237" s="148">
        <f t="shared" si="34"/>
        <v>0</v>
      </c>
      <c r="BF237" s="148">
        <f t="shared" si="35"/>
        <v>0</v>
      </c>
      <c r="BG237" s="148">
        <f t="shared" si="36"/>
        <v>0</v>
      </c>
      <c r="BH237" s="148">
        <f t="shared" si="37"/>
        <v>0</v>
      </c>
      <c r="BI237" s="148">
        <f t="shared" si="38"/>
        <v>0</v>
      </c>
      <c r="BJ237" s="13" t="s">
        <v>141</v>
      </c>
      <c r="BK237" s="148">
        <f t="shared" si="39"/>
        <v>0</v>
      </c>
      <c r="BL237" s="13" t="s">
        <v>211</v>
      </c>
      <c r="BM237" s="147" t="s">
        <v>516</v>
      </c>
    </row>
    <row r="238" spans="2:65" s="1" customFormat="1" ht="24.2" customHeight="1">
      <c r="B238" s="28"/>
      <c r="C238" s="149" t="s">
        <v>517</v>
      </c>
      <c r="D238" s="149" t="s">
        <v>161</v>
      </c>
      <c r="E238" s="150" t="s">
        <v>518</v>
      </c>
      <c r="F238" s="151" t="s">
        <v>519</v>
      </c>
      <c r="G238" s="152" t="s">
        <v>263</v>
      </c>
      <c r="H238" s="153">
        <v>1</v>
      </c>
      <c r="I238" s="154"/>
      <c r="J238" s="155">
        <f t="shared" si="30"/>
        <v>0</v>
      </c>
      <c r="K238" s="156"/>
      <c r="L238" s="157"/>
      <c r="M238" s="158" t="s">
        <v>1</v>
      </c>
      <c r="N238" s="159" t="s">
        <v>40</v>
      </c>
      <c r="P238" s="145">
        <f t="shared" si="31"/>
        <v>0</v>
      </c>
      <c r="Q238" s="145">
        <v>3.6999999999999998E-2</v>
      </c>
      <c r="R238" s="145">
        <f t="shared" si="32"/>
        <v>3.6999999999999998E-2</v>
      </c>
      <c r="S238" s="145">
        <v>0</v>
      </c>
      <c r="T238" s="146">
        <f t="shared" si="33"/>
        <v>0</v>
      </c>
      <c r="AR238" s="147" t="s">
        <v>216</v>
      </c>
      <c r="AT238" s="147" t="s">
        <v>161</v>
      </c>
      <c r="AU238" s="147" t="s">
        <v>141</v>
      </c>
      <c r="AY238" s="13" t="s">
        <v>133</v>
      </c>
      <c r="BE238" s="148">
        <f t="shared" si="34"/>
        <v>0</v>
      </c>
      <c r="BF238" s="148">
        <f t="shared" si="35"/>
        <v>0</v>
      </c>
      <c r="BG238" s="148">
        <f t="shared" si="36"/>
        <v>0</v>
      </c>
      <c r="BH238" s="148">
        <f t="shared" si="37"/>
        <v>0</v>
      </c>
      <c r="BI238" s="148">
        <f t="shared" si="38"/>
        <v>0</v>
      </c>
      <c r="BJ238" s="13" t="s">
        <v>141</v>
      </c>
      <c r="BK238" s="148">
        <f t="shared" si="39"/>
        <v>0</v>
      </c>
      <c r="BL238" s="13" t="s">
        <v>211</v>
      </c>
      <c r="BM238" s="147" t="s">
        <v>520</v>
      </c>
    </row>
    <row r="239" spans="2:65" s="1" customFormat="1" ht="16.5" customHeight="1">
      <c r="B239" s="28"/>
      <c r="C239" s="135" t="s">
        <v>521</v>
      </c>
      <c r="D239" s="135" t="s">
        <v>136</v>
      </c>
      <c r="E239" s="136" t="s">
        <v>522</v>
      </c>
      <c r="F239" s="137" t="s">
        <v>523</v>
      </c>
      <c r="G239" s="138" t="s">
        <v>263</v>
      </c>
      <c r="H239" s="139">
        <v>1</v>
      </c>
      <c r="I239" s="140"/>
      <c r="J239" s="141">
        <f t="shared" si="30"/>
        <v>0</v>
      </c>
      <c r="K239" s="142"/>
      <c r="L239" s="28"/>
      <c r="M239" s="143" t="s">
        <v>1</v>
      </c>
      <c r="N239" s="144" t="s">
        <v>40</v>
      </c>
      <c r="P239" s="145">
        <f t="shared" si="31"/>
        <v>0</v>
      </c>
      <c r="Q239" s="145">
        <v>7.9999999999999996E-6</v>
      </c>
      <c r="R239" s="145">
        <f t="shared" si="32"/>
        <v>7.9999999999999996E-6</v>
      </c>
      <c r="S239" s="145">
        <v>0</v>
      </c>
      <c r="T239" s="146">
        <f t="shared" si="33"/>
        <v>0</v>
      </c>
      <c r="AR239" s="147" t="s">
        <v>211</v>
      </c>
      <c r="AT239" s="147" t="s">
        <v>136</v>
      </c>
      <c r="AU239" s="147" t="s">
        <v>141</v>
      </c>
      <c r="AY239" s="13" t="s">
        <v>133</v>
      </c>
      <c r="BE239" s="148">
        <f t="shared" si="34"/>
        <v>0</v>
      </c>
      <c r="BF239" s="148">
        <f t="shared" si="35"/>
        <v>0</v>
      </c>
      <c r="BG239" s="148">
        <f t="shared" si="36"/>
        <v>0</v>
      </c>
      <c r="BH239" s="148">
        <f t="shared" si="37"/>
        <v>0</v>
      </c>
      <c r="BI239" s="148">
        <f t="shared" si="38"/>
        <v>0</v>
      </c>
      <c r="BJ239" s="13" t="s">
        <v>141</v>
      </c>
      <c r="BK239" s="148">
        <f t="shared" si="39"/>
        <v>0</v>
      </c>
      <c r="BL239" s="13" t="s">
        <v>211</v>
      </c>
      <c r="BM239" s="147" t="s">
        <v>524</v>
      </c>
    </row>
    <row r="240" spans="2:65" s="1" customFormat="1" ht="24.2" customHeight="1">
      <c r="B240" s="28"/>
      <c r="C240" s="149" t="s">
        <v>525</v>
      </c>
      <c r="D240" s="149" t="s">
        <v>161</v>
      </c>
      <c r="E240" s="150" t="s">
        <v>526</v>
      </c>
      <c r="F240" s="151" t="s">
        <v>527</v>
      </c>
      <c r="G240" s="152" t="s">
        <v>263</v>
      </c>
      <c r="H240" s="153">
        <v>1</v>
      </c>
      <c r="I240" s="154"/>
      <c r="J240" s="155">
        <f t="shared" si="30"/>
        <v>0</v>
      </c>
      <c r="K240" s="156"/>
      <c r="L240" s="157"/>
      <c r="M240" s="158" t="s">
        <v>1</v>
      </c>
      <c r="N240" s="159" t="s">
        <v>40</v>
      </c>
      <c r="P240" s="145">
        <f t="shared" si="31"/>
        <v>0</v>
      </c>
      <c r="Q240" s="145">
        <v>0.156</v>
      </c>
      <c r="R240" s="145">
        <f t="shared" si="32"/>
        <v>0.156</v>
      </c>
      <c r="S240" s="145">
        <v>0</v>
      </c>
      <c r="T240" s="146">
        <f t="shared" si="33"/>
        <v>0</v>
      </c>
      <c r="AR240" s="147" t="s">
        <v>216</v>
      </c>
      <c r="AT240" s="147" t="s">
        <v>161</v>
      </c>
      <c r="AU240" s="147" t="s">
        <v>141</v>
      </c>
      <c r="AY240" s="13" t="s">
        <v>133</v>
      </c>
      <c r="BE240" s="148">
        <f t="shared" si="34"/>
        <v>0</v>
      </c>
      <c r="BF240" s="148">
        <f t="shared" si="35"/>
        <v>0</v>
      </c>
      <c r="BG240" s="148">
        <f t="shared" si="36"/>
        <v>0</v>
      </c>
      <c r="BH240" s="148">
        <f t="shared" si="37"/>
        <v>0</v>
      </c>
      <c r="BI240" s="148">
        <f t="shared" si="38"/>
        <v>0</v>
      </c>
      <c r="BJ240" s="13" t="s">
        <v>141</v>
      </c>
      <c r="BK240" s="148">
        <f t="shared" si="39"/>
        <v>0</v>
      </c>
      <c r="BL240" s="13" t="s">
        <v>211</v>
      </c>
      <c r="BM240" s="147" t="s">
        <v>528</v>
      </c>
    </row>
    <row r="241" spans="2:65" s="1" customFormat="1" ht="16.5" customHeight="1">
      <c r="B241" s="28"/>
      <c r="C241" s="135" t="s">
        <v>529</v>
      </c>
      <c r="D241" s="135" t="s">
        <v>136</v>
      </c>
      <c r="E241" s="136" t="s">
        <v>530</v>
      </c>
      <c r="F241" s="137" t="s">
        <v>531</v>
      </c>
      <c r="G241" s="138" t="s">
        <v>263</v>
      </c>
      <c r="H241" s="139">
        <v>2</v>
      </c>
      <c r="I241" s="140"/>
      <c r="J241" s="141">
        <f t="shared" si="30"/>
        <v>0</v>
      </c>
      <c r="K241" s="142"/>
      <c r="L241" s="28"/>
      <c r="M241" s="143" t="s">
        <v>1</v>
      </c>
      <c r="N241" s="144" t="s">
        <v>40</v>
      </c>
      <c r="P241" s="145">
        <f t="shared" si="31"/>
        <v>0</v>
      </c>
      <c r="Q241" s="145">
        <v>7.3999999999999996E-5</v>
      </c>
      <c r="R241" s="145">
        <f t="shared" si="32"/>
        <v>1.4799999999999999E-4</v>
      </c>
      <c r="S241" s="145">
        <v>2.1000000000000001E-2</v>
      </c>
      <c r="T241" s="146">
        <f t="shared" si="33"/>
        <v>4.2000000000000003E-2</v>
      </c>
      <c r="AR241" s="147" t="s">
        <v>211</v>
      </c>
      <c r="AT241" s="147" t="s">
        <v>136</v>
      </c>
      <c r="AU241" s="147" t="s">
        <v>141</v>
      </c>
      <c r="AY241" s="13" t="s">
        <v>133</v>
      </c>
      <c r="BE241" s="148">
        <f t="shared" si="34"/>
        <v>0</v>
      </c>
      <c r="BF241" s="148">
        <f t="shared" si="35"/>
        <v>0</v>
      </c>
      <c r="BG241" s="148">
        <f t="shared" si="36"/>
        <v>0</v>
      </c>
      <c r="BH241" s="148">
        <f t="shared" si="37"/>
        <v>0</v>
      </c>
      <c r="BI241" s="148">
        <f t="shared" si="38"/>
        <v>0</v>
      </c>
      <c r="BJ241" s="13" t="s">
        <v>141</v>
      </c>
      <c r="BK241" s="148">
        <f t="shared" si="39"/>
        <v>0</v>
      </c>
      <c r="BL241" s="13" t="s">
        <v>211</v>
      </c>
      <c r="BM241" s="147" t="s">
        <v>532</v>
      </c>
    </row>
    <row r="242" spans="2:65" s="1" customFormat="1" ht="16.5" customHeight="1">
      <c r="B242" s="28"/>
      <c r="C242" s="135" t="s">
        <v>533</v>
      </c>
      <c r="D242" s="135" t="s">
        <v>136</v>
      </c>
      <c r="E242" s="136" t="s">
        <v>534</v>
      </c>
      <c r="F242" s="137" t="s">
        <v>535</v>
      </c>
      <c r="G242" s="138" t="s">
        <v>263</v>
      </c>
      <c r="H242" s="139">
        <v>1</v>
      </c>
      <c r="I242" s="140"/>
      <c r="J242" s="141">
        <f t="shared" si="30"/>
        <v>0</v>
      </c>
      <c r="K242" s="142"/>
      <c r="L242" s="28"/>
      <c r="M242" s="143" t="s">
        <v>1</v>
      </c>
      <c r="N242" s="144" t="s">
        <v>40</v>
      </c>
      <c r="P242" s="145">
        <f t="shared" si="31"/>
        <v>0</v>
      </c>
      <c r="Q242" s="145">
        <v>7.3999999999999996E-5</v>
      </c>
      <c r="R242" s="145">
        <f t="shared" si="32"/>
        <v>7.3999999999999996E-5</v>
      </c>
      <c r="S242" s="145">
        <v>2.1000000000000001E-2</v>
      </c>
      <c r="T242" s="146">
        <f t="shared" si="33"/>
        <v>2.1000000000000001E-2</v>
      </c>
      <c r="AR242" s="147" t="s">
        <v>211</v>
      </c>
      <c r="AT242" s="147" t="s">
        <v>136</v>
      </c>
      <c r="AU242" s="147" t="s">
        <v>141</v>
      </c>
      <c r="AY242" s="13" t="s">
        <v>133</v>
      </c>
      <c r="BE242" s="148">
        <f t="shared" si="34"/>
        <v>0</v>
      </c>
      <c r="BF242" s="148">
        <f t="shared" si="35"/>
        <v>0</v>
      </c>
      <c r="BG242" s="148">
        <f t="shared" si="36"/>
        <v>0</v>
      </c>
      <c r="BH242" s="148">
        <f t="shared" si="37"/>
        <v>0</v>
      </c>
      <c r="BI242" s="148">
        <f t="shared" si="38"/>
        <v>0</v>
      </c>
      <c r="BJ242" s="13" t="s">
        <v>141</v>
      </c>
      <c r="BK242" s="148">
        <f t="shared" si="39"/>
        <v>0</v>
      </c>
      <c r="BL242" s="13" t="s">
        <v>211</v>
      </c>
      <c r="BM242" s="147" t="s">
        <v>536</v>
      </c>
    </row>
    <row r="243" spans="2:65" s="1" customFormat="1" ht="16.5" customHeight="1">
      <c r="B243" s="28"/>
      <c r="C243" s="135" t="s">
        <v>537</v>
      </c>
      <c r="D243" s="135" t="s">
        <v>136</v>
      </c>
      <c r="E243" s="136" t="s">
        <v>538</v>
      </c>
      <c r="F243" s="137" t="s">
        <v>539</v>
      </c>
      <c r="G243" s="138" t="s">
        <v>263</v>
      </c>
      <c r="H243" s="139">
        <v>1</v>
      </c>
      <c r="I243" s="140"/>
      <c r="J243" s="141">
        <f t="shared" si="30"/>
        <v>0</v>
      </c>
      <c r="K243" s="142"/>
      <c r="L243" s="28"/>
      <c r="M243" s="143" t="s">
        <v>1</v>
      </c>
      <c r="N243" s="144" t="s">
        <v>40</v>
      </c>
      <c r="P243" s="145">
        <f t="shared" si="31"/>
        <v>0</v>
      </c>
      <c r="Q243" s="145">
        <v>7.3999999999999996E-5</v>
      </c>
      <c r="R243" s="145">
        <f t="shared" si="32"/>
        <v>7.3999999999999996E-5</v>
      </c>
      <c r="S243" s="145">
        <v>2.1999999999999999E-2</v>
      </c>
      <c r="T243" s="146">
        <f t="shared" si="33"/>
        <v>2.1999999999999999E-2</v>
      </c>
      <c r="AR243" s="147" t="s">
        <v>211</v>
      </c>
      <c r="AT243" s="147" t="s">
        <v>136</v>
      </c>
      <c r="AU243" s="147" t="s">
        <v>141</v>
      </c>
      <c r="AY243" s="13" t="s">
        <v>133</v>
      </c>
      <c r="BE243" s="148">
        <f t="shared" si="34"/>
        <v>0</v>
      </c>
      <c r="BF243" s="148">
        <f t="shared" si="35"/>
        <v>0</v>
      </c>
      <c r="BG243" s="148">
        <f t="shared" si="36"/>
        <v>0</v>
      </c>
      <c r="BH243" s="148">
        <f t="shared" si="37"/>
        <v>0</v>
      </c>
      <c r="BI243" s="148">
        <f t="shared" si="38"/>
        <v>0</v>
      </c>
      <c r="BJ243" s="13" t="s">
        <v>141</v>
      </c>
      <c r="BK243" s="148">
        <f t="shared" si="39"/>
        <v>0</v>
      </c>
      <c r="BL243" s="13" t="s">
        <v>211</v>
      </c>
      <c r="BM243" s="147" t="s">
        <v>540</v>
      </c>
    </row>
    <row r="244" spans="2:65" s="1" customFormat="1" ht="16.5" customHeight="1">
      <c r="B244" s="28"/>
      <c r="C244" s="135" t="s">
        <v>541</v>
      </c>
      <c r="D244" s="135" t="s">
        <v>136</v>
      </c>
      <c r="E244" s="136" t="s">
        <v>542</v>
      </c>
      <c r="F244" s="137" t="s">
        <v>543</v>
      </c>
      <c r="G244" s="138" t="s">
        <v>263</v>
      </c>
      <c r="H244" s="139">
        <v>2</v>
      </c>
      <c r="I244" s="140"/>
      <c r="J244" s="141">
        <f t="shared" si="30"/>
        <v>0</v>
      </c>
      <c r="K244" s="142"/>
      <c r="L244" s="28"/>
      <c r="M244" s="143" t="s">
        <v>1</v>
      </c>
      <c r="N244" s="144" t="s">
        <v>40</v>
      </c>
      <c r="P244" s="145">
        <f t="shared" si="31"/>
        <v>0</v>
      </c>
      <c r="Q244" s="145">
        <v>6.9999999999999994E-5</v>
      </c>
      <c r="R244" s="145">
        <f t="shared" si="32"/>
        <v>1.3999999999999999E-4</v>
      </c>
      <c r="S244" s="145">
        <v>2.4E-2</v>
      </c>
      <c r="T244" s="146">
        <f t="shared" si="33"/>
        <v>4.8000000000000001E-2</v>
      </c>
      <c r="AR244" s="147" t="s">
        <v>211</v>
      </c>
      <c r="AT244" s="147" t="s">
        <v>136</v>
      </c>
      <c r="AU244" s="147" t="s">
        <v>141</v>
      </c>
      <c r="AY244" s="13" t="s">
        <v>133</v>
      </c>
      <c r="BE244" s="148">
        <f t="shared" si="34"/>
        <v>0</v>
      </c>
      <c r="BF244" s="148">
        <f t="shared" si="35"/>
        <v>0</v>
      </c>
      <c r="BG244" s="148">
        <f t="shared" si="36"/>
        <v>0</v>
      </c>
      <c r="BH244" s="148">
        <f t="shared" si="37"/>
        <v>0</v>
      </c>
      <c r="BI244" s="148">
        <f t="shared" si="38"/>
        <v>0</v>
      </c>
      <c r="BJ244" s="13" t="s">
        <v>141</v>
      </c>
      <c r="BK244" s="148">
        <f t="shared" si="39"/>
        <v>0</v>
      </c>
      <c r="BL244" s="13" t="s">
        <v>211</v>
      </c>
      <c r="BM244" s="147" t="s">
        <v>544</v>
      </c>
    </row>
    <row r="245" spans="2:65" s="1" customFormat="1" ht="16.5" customHeight="1">
      <c r="B245" s="28"/>
      <c r="C245" s="135" t="s">
        <v>545</v>
      </c>
      <c r="D245" s="135" t="s">
        <v>136</v>
      </c>
      <c r="E245" s="136" t="s">
        <v>546</v>
      </c>
      <c r="F245" s="137" t="s">
        <v>547</v>
      </c>
      <c r="G245" s="138" t="s">
        <v>263</v>
      </c>
      <c r="H245" s="139">
        <v>1</v>
      </c>
      <c r="I245" s="140"/>
      <c r="J245" s="141">
        <f t="shared" si="30"/>
        <v>0</v>
      </c>
      <c r="K245" s="142"/>
      <c r="L245" s="28"/>
      <c r="M245" s="143" t="s">
        <v>1</v>
      </c>
      <c r="N245" s="144" t="s">
        <v>40</v>
      </c>
      <c r="P245" s="145">
        <f t="shared" si="31"/>
        <v>0</v>
      </c>
      <c r="Q245" s="145">
        <v>1.01E-5</v>
      </c>
      <c r="R245" s="145">
        <f t="shared" si="32"/>
        <v>1.01E-5</v>
      </c>
      <c r="S245" s="145">
        <v>2.8000000000000001E-2</v>
      </c>
      <c r="T245" s="146">
        <f t="shared" si="33"/>
        <v>2.8000000000000001E-2</v>
      </c>
      <c r="AR245" s="147" t="s">
        <v>211</v>
      </c>
      <c r="AT245" s="147" t="s">
        <v>136</v>
      </c>
      <c r="AU245" s="147" t="s">
        <v>141</v>
      </c>
      <c r="AY245" s="13" t="s">
        <v>133</v>
      </c>
      <c r="BE245" s="148">
        <f t="shared" si="34"/>
        <v>0</v>
      </c>
      <c r="BF245" s="148">
        <f t="shared" si="35"/>
        <v>0</v>
      </c>
      <c r="BG245" s="148">
        <f t="shared" si="36"/>
        <v>0</v>
      </c>
      <c r="BH245" s="148">
        <f t="shared" si="37"/>
        <v>0</v>
      </c>
      <c r="BI245" s="148">
        <f t="shared" si="38"/>
        <v>0</v>
      </c>
      <c r="BJ245" s="13" t="s">
        <v>141</v>
      </c>
      <c r="BK245" s="148">
        <f t="shared" si="39"/>
        <v>0</v>
      </c>
      <c r="BL245" s="13" t="s">
        <v>211</v>
      </c>
      <c r="BM245" s="147" t="s">
        <v>548</v>
      </c>
    </row>
    <row r="246" spans="2:65" s="1" customFormat="1" ht="16.5" customHeight="1">
      <c r="B246" s="28"/>
      <c r="C246" s="135" t="s">
        <v>549</v>
      </c>
      <c r="D246" s="135" t="s">
        <v>136</v>
      </c>
      <c r="E246" s="136" t="s">
        <v>550</v>
      </c>
      <c r="F246" s="137" t="s">
        <v>551</v>
      </c>
      <c r="G246" s="138" t="s">
        <v>263</v>
      </c>
      <c r="H246" s="139">
        <v>4</v>
      </c>
      <c r="I246" s="140"/>
      <c r="J246" s="141">
        <f t="shared" si="30"/>
        <v>0</v>
      </c>
      <c r="K246" s="142"/>
      <c r="L246" s="28"/>
      <c r="M246" s="143" t="s">
        <v>1</v>
      </c>
      <c r="N246" s="144" t="s">
        <v>40</v>
      </c>
      <c r="P246" s="145">
        <f t="shared" si="31"/>
        <v>0</v>
      </c>
      <c r="Q246" s="145">
        <v>6.1999999999999999E-6</v>
      </c>
      <c r="R246" s="145">
        <f t="shared" si="32"/>
        <v>2.48E-5</v>
      </c>
      <c r="S246" s="145">
        <v>0</v>
      </c>
      <c r="T246" s="146">
        <f t="shared" si="33"/>
        <v>0</v>
      </c>
      <c r="AR246" s="147" t="s">
        <v>211</v>
      </c>
      <c r="AT246" s="147" t="s">
        <v>136</v>
      </c>
      <c r="AU246" s="147" t="s">
        <v>141</v>
      </c>
      <c r="AY246" s="13" t="s">
        <v>133</v>
      </c>
      <c r="BE246" s="148">
        <f t="shared" si="34"/>
        <v>0</v>
      </c>
      <c r="BF246" s="148">
        <f t="shared" si="35"/>
        <v>0</v>
      </c>
      <c r="BG246" s="148">
        <f t="shared" si="36"/>
        <v>0</v>
      </c>
      <c r="BH246" s="148">
        <f t="shared" si="37"/>
        <v>0</v>
      </c>
      <c r="BI246" s="148">
        <f t="shared" si="38"/>
        <v>0</v>
      </c>
      <c r="BJ246" s="13" t="s">
        <v>141</v>
      </c>
      <c r="BK246" s="148">
        <f t="shared" si="39"/>
        <v>0</v>
      </c>
      <c r="BL246" s="13" t="s">
        <v>211</v>
      </c>
      <c r="BM246" s="147" t="s">
        <v>552</v>
      </c>
    </row>
    <row r="247" spans="2:65" s="1" customFormat="1" ht="24.2" customHeight="1">
      <c r="B247" s="28"/>
      <c r="C247" s="149" t="s">
        <v>553</v>
      </c>
      <c r="D247" s="149" t="s">
        <v>161</v>
      </c>
      <c r="E247" s="150" t="s">
        <v>554</v>
      </c>
      <c r="F247" s="151" t="s">
        <v>555</v>
      </c>
      <c r="G247" s="152" t="s">
        <v>263</v>
      </c>
      <c r="H247" s="153">
        <v>4</v>
      </c>
      <c r="I247" s="154"/>
      <c r="J247" s="155">
        <f t="shared" si="30"/>
        <v>0</v>
      </c>
      <c r="K247" s="156"/>
      <c r="L247" s="157"/>
      <c r="M247" s="158" t="s">
        <v>1</v>
      </c>
      <c r="N247" s="159" t="s">
        <v>40</v>
      </c>
      <c r="P247" s="145">
        <f t="shared" si="31"/>
        <v>0</v>
      </c>
      <c r="Q247" s="145">
        <v>1.0000000000000001E-5</v>
      </c>
      <c r="R247" s="145">
        <f t="shared" si="32"/>
        <v>4.0000000000000003E-5</v>
      </c>
      <c r="S247" s="145">
        <v>0</v>
      </c>
      <c r="T247" s="146">
        <f t="shared" si="33"/>
        <v>0</v>
      </c>
      <c r="AR247" s="147" t="s">
        <v>216</v>
      </c>
      <c r="AT247" s="147" t="s">
        <v>161</v>
      </c>
      <c r="AU247" s="147" t="s">
        <v>141</v>
      </c>
      <c r="AY247" s="13" t="s">
        <v>133</v>
      </c>
      <c r="BE247" s="148">
        <f t="shared" si="34"/>
        <v>0</v>
      </c>
      <c r="BF247" s="148">
        <f t="shared" si="35"/>
        <v>0</v>
      </c>
      <c r="BG247" s="148">
        <f t="shared" si="36"/>
        <v>0</v>
      </c>
      <c r="BH247" s="148">
        <f t="shared" si="37"/>
        <v>0</v>
      </c>
      <c r="BI247" s="148">
        <f t="shared" si="38"/>
        <v>0</v>
      </c>
      <c r="BJ247" s="13" t="s">
        <v>141</v>
      </c>
      <c r="BK247" s="148">
        <f t="shared" si="39"/>
        <v>0</v>
      </c>
      <c r="BL247" s="13" t="s">
        <v>211</v>
      </c>
      <c r="BM247" s="147" t="s">
        <v>556</v>
      </c>
    </row>
    <row r="248" spans="2:65" s="1" customFormat="1" ht="16.5" customHeight="1">
      <c r="B248" s="28"/>
      <c r="C248" s="135" t="s">
        <v>557</v>
      </c>
      <c r="D248" s="135" t="s">
        <v>136</v>
      </c>
      <c r="E248" s="136" t="s">
        <v>558</v>
      </c>
      <c r="F248" s="137" t="s">
        <v>559</v>
      </c>
      <c r="G248" s="138" t="s">
        <v>263</v>
      </c>
      <c r="H248" s="139">
        <v>4</v>
      </c>
      <c r="I248" s="140"/>
      <c r="J248" s="141">
        <f t="shared" si="30"/>
        <v>0</v>
      </c>
      <c r="K248" s="142"/>
      <c r="L248" s="28"/>
      <c r="M248" s="143" t="s">
        <v>1</v>
      </c>
      <c r="N248" s="144" t="s">
        <v>40</v>
      </c>
      <c r="P248" s="145">
        <f t="shared" si="31"/>
        <v>0</v>
      </c>
      <c r="Q248" s="145">
        <v>6.1999999999999999E-6</v>
      </c>
      <c r="R248" s="145">
        <f t="shared" si="32"/>
        <v>2.48E-5</v>
      </c>
      <c r="S248" s="145">
        <v>0</v>
      </c>
      <c r="T248" s="146">
        <f t="shared" si="33"/>
        <v>0</v>
      </c>
      <c r="AR248" s="147" t="s">
        <v>211</v>
      </c>
      <c r="AT248" s="147" t="s">
        <v>136</v>
      </c>
      <c r="AU248" s="147" t="s">
        <v>141</v>
      </c>
      <c r="AY248" s="13" t="s">
        <v>133</v>
      </c>
      <c r="BE248" s="148">
        <f t="shared" si="34"/>
        <v>0</v>
      </c>
      <c r="BF248" s="148">
        <f t="shared" si="35"/>
        <v>0</v>
      </c>
      <c r="BG248" s="148">
        <f t="shared" si="36"/>
        <v>0</v>
      </c>
      <c r="BH248" s="148">
        <f t="shared" si="37"/>
        <v>0</v>
      </c>
      <c r="BI248" s="148">
        <f t="shared" si="38"/>
        <v>0</v>
      </c>
      <c r="BJ248" s="13" t="s">
        <v>141</v>
      </c>
      <c r="BK248" s="148">
        <f t="shared" si="39"/>
        <v>0</v>
      </c>
      <c r="BL248" s="13" t="s">
        <v>211</v>
      </c>
      <c r="BM248" s="147" t="s">
        <v>560</v>
      </c>
    </row>
    <row r="249" spans="2:65" s="1" customFormat="1" ht="24.2" customHeight="1">
      <c r="B249" s="28"/>
      <c r="C249" s="149" t="s">
        <v>561</v>
      </c>
      <c r="D249" s="149" t="s">
        <v>161</v>
      </c>
      <c r="E249" s="150" t="s">
        <v>562</v>
      </c>
      <c r="F249" s="151" t="s">
        <v>563</v>
      </c>
      <c r="G249" s="152" t="s">
        <v>263</v>
      </c>
      <c r="H249" s="153">
        <v>4</v>
      </c>
      <c r="I249" s="154"/>
      <c r="J249" s="155">
        <f t="shared" si="30"/>
        <v>0</v>
      </c>
      <c r="K249" s="156"/>
      <c r="L249" s="157"/>
      <c r="M249" s="158" t="s">
        <v>1</v>
      </c>
      <c r="N249" s="159" t="s">
        <v>40</v>
      </c>
      <c r="P249" s="145">
        <f t="shared" si="31"/>
        <v>0</v>
      </c>
      <c r="Q249" s="145">
        <v>2.0000000000000002E-5</v>
      </c>
      <c r="R249" s="145">
        <f t="shared" si="32"/>
        <v>8.0000000000000007E-5</v>
      </c>
      <c r="S249" s="145">
        <v>0</v>
      </c>
      <c r="T249" s="146">
        <f t="shared" si="33"/>
        <v>0</v>
      </c>
      <c r="AR249" s="147" t="s">
        <v>216</v>
      </c>
      <c r="AT249" s="147" t="s">
        <v>161</v>
      </c>
      <c r="AU249" s="147" t="s">
        <v>141</v>
      </c>
      <c r="AY249" s="13" t="s">
        <v>133</v>
      </c>
      <c r="BE249" s="148">
        <f t="shared" si="34"/>
        <v>0</v>
      </c>
      <c r="BF249" s="148">
        <f t="shared" si="35"/>
        <v>0</v>
      </c>
      <c r="BG249" s="148">
        <f t="shared" si="36"/>
        <v>0</v>
      </c>
      <c r="BH249" s="148">
        <f t="shared" si="37"/>
        <v>0</v>
      </c>
      <c r="BI249" s="148">
        <f t="shared" si="38"/>
        <v>0</v>
      </c>
      <c r="BJ249" s="13" t="s">
        <v>141</v>
      </c>
      <c r="BK249" s="148">
        <f t="shared" si="39"/>
        <v>0</v>
      </c>
      <c r="BL249" s="13" t="s">
        <v>211</v>
      </c>
      <c r="BM249" s="147" t="s">
        <v>564</v>
      </c>
    </row>
    <row r="250" spans="2:65" s="1" customFormat="1" ht="33" customHeight="1">
      <c r="B250" s="28"/>
      <c r="C250" s="135" t="s">
        <v>565</v>
      </c>
      <c r="D250" s="135" t="s">
        <v>136</v>
      </c>
      <c r="E250" s="136" t="s">
        <v>566</v>
      </c>
      <c r="F250" s="137" t="s">
        <v>567</v>
      </c>
      <c r="G250" s="138" t="s">
        <v>150</v>
      </c>
      <c r="H250" s="139">
        <v>0.83499999999999996</v>
      </c>
      <c r="I250" s="140"/>
      <c r="J250" s="141">
        <f t="shared" si="30"/>
        <v>0</v>
      </c>
      <c r="K250" s="142"/>
      <c r="L250" s="28"/>
      <c r="M250" s="143" t="s">
        <v>1</v>
      </c>
      <c r="N250" s="144" t="s">
        <v>40</v>
      </c>
      <c r="P250" s="145">
        <f t="shared" si="31"/>
        <v>0</v>
      </c>
      <c r="Q250" s="145">
        <v>0</v>
      </c>
      <c r="R250" s="145">
        <f t="shared" si="32"/>
        <v>0</v>
      </c>
      <c r="S250" s="145">
        <v>0</v>
      </c>
      <c r="T250" s="146">
        <f t="shared" si="33"/>
        <v>0</v>
      </c>
      <c r="AR250" s="147" t="s">
        <v>211</v>
      </c>
      <c r="AT250" s="147" t="s">
        <v>136</v>
      </c>
      <c r="AU250" s="147" t="s">
        <v>141</v>
      </c>
      <c r="AY250" s="13" t="s">
        <v>133</v>
      </c>
      <c r="BE250" s="148">
        <f t="shared" si="34"/>
        <v>0</v>
      </c>
      <c r="BF250" s="148">
        <f t="shared" si="35"/>
        <v>0</v>
      </c>
      <c r="BG250" s="148">
        <f t="shared" si="36"/>
        <v>0</v>
      </c>
      <c r="BH250" s="148">
        <f t="shared" si="37"/>
        <v>0</v>
      </c>
      <c r="BI250" s="148">
        <f t="shared" si="38"/>
        <v>0</v>
      </c>
      <c r="BJ250" s="13" t="s">
        <v>141</v>
      </c>
      <c r="BK250" s="148">
        <f t="shared" si="39"/>
        <v>0</v>
      </c>
      <c r="BL250" s="13" t="s">
        <v>211</v>
      </c>
      <c r="BM250" s="147" t="s">
        <v>568</v>
      </c>
    </row>
    <row r="251" spans="2:65" s="1" customFormat="1" ht="24.2" customHeight="1">
      <c r="B251" s="28"/>
      <c r="C251" s="135" t="s">
        <v>569</v>
      </c>
      <c r="D251" s="135" t="s">
        <v>136</v>
      </c>
      <c r="E251" s="136" t="s">
        <v>570</v>
      </c>
      <c r="F251" s="137" t="s">
        <v>571</v>
      </c>
      <c r="G251" s="138" t="s">
        <v>150</v>
      </c>
      <c r="H251" s="139">
        <v>0.53400000000000003</v>
      </c>
      <c r="I251" s="140"/>
      <c r="J251" s="141">
        <f t="shared" si="30"/>
        <v>0</v>
      </c>
      <c r="K251" s="142"/>
      <c r="L251" s="28"/>
      <c r="M251" s="143" t="s">
        <v>1</v>
      </c>
      <c r="N251" s="144" t="s">
        <v>40</v>
      </c>
      <c r="P251" s="145">
        <f t="shared" si="31"/>
        <v>0</v>
      </c>
      <c r="Q251" s="145">
        <v>0</v>
      </c>
      <c r="R251" s="145">
        <f t="shared" si="32"/>
        <v>0</v>
      </c>
      <c r="S251" s="145">
        <v>0</v>
      </c>
      <c r="T251" s="146">
        <f t="shared" si="33"/>
        <v>0</v>
      </c>
      <c r="AR251" s="147" t="s">
        <v>211</v>
      </c>
      <c r="AT251" s="147" t="s">
        <v>136</v>
      </c>
      <c r="AU251" s="147" t="s">
        <v>141</v>
      </c>
      <c r="AY251" s="13" t="s">
        <v>133</v>
      </c>
      <c r="BE251" s="148">
        <f t="shared" si="34"/>
        <v>0</v>
      </c>
      <c r="BF251" s="148">
        <f t="shared" si="35"/>
        <v>0</v>
      </c>
      <c r="BG251" s="148">
        <f t="shared" si="36"/>
        <v>0</v>
      </c>
      <c r="BH251" s="148">
        <f t="shared" si="37"/>
        <v>0</v>
      </c>
      <c r="BI251" s="148">
        <f t="shared" si="38"/>
        <v>0</v>
      </c>
      <c r="BJ251" s="13" t="s">
        <v>141</v>
      </c>
      <c r="BK251" s="148">
        <f t="shared" si="39"/>
        <v>0</v>
      </c>
      <c r="BL251" s="13" t="s">
        <v>211</v>
      </c>
      <c r="BM251" s="147" t="s">
        <v>572</v>
      </c>
    </row>
    <row r="252" spans="2:65" s="11" customFormat="1" ht="22.9" customHeight="1">
      <c r="B252" s="123"/>
      <c r="D252" s="124" t="s">
        <v>73</v>
      </c>
      <c r="E252" s="133" t="s">
        <v>573</v>
      </c>
      <c r="F252" s="133" t="s">
        <v>574</v>
      </c>
      <c r="I252" s="126"/>
      <c r="J252" s="134">
        <f>BK252</f>
        <v>0</v>
      </c>
      <c r="L252" s="123"/>
      <c r="M252" s="128"/>
      <c r="P252" s="129">
        <f>SUM(P253:P366)</f>
        <v>0</v>
      </c>
      <c r="R252" s="129">
        <f>SUM(R253:R366)</f>
        <v>0.38344609999999996</v>
      </c>
      <c r="T252" s="130">
        <f>SUM(T253:T366)</f>
        <v>4.7716199999999995</v>
      </c>
      <c r="AR252" s="124" t="s">
        <v>141</v>
      </c>
      <c r="AT252" s="131" t="s">
        <v>73</v>
      </c>
      <c r="AU252" s="131" t="s">
        <v>82</v>
      </c>
      <c r="AY252" s="124" t="s">
        <v>133</v>
      </c>
      <c r="BK252" s="132">
        <f>SUM(BK253:BK366)</f>
        <v>0</v>
      </c>
    </row>
    <row r="253" spans="2:65" s="1" customFormat="1" ht="24.2" customHeight="1">
      <c r="B253" s="28"/>
      <c r="C253" s="135" t="s">
        <v>575</v>
      </c>
      <c r="D253" s="135" t="s">
        <v>136</v>
      </c>
      <c r="E253" s="136" t="s">
        <v>576</v>
      </c>
      <c r="F253" s="137" t="s">
        <v>577</v>
      </c>
      <c r="G253" s="138" t="s">
        <v>180</v>
      </c>
      <c r="H253" s="139">
        <v>32</v>
      </c>
      <c r="I253" s="140"/>
      <c r="J253" s="141">
        <f t="shared" ref="J253:J284" si="40">ROUND(I253*H253,2)</f>
        <v>0</v>
      </c>
      <c r="K253" s="142"/>
      <c r="L253" s="28"/>
      <c r="M253" s="143" t="s">
        <v>1</v>
      </c>
      <c r="N253" s="144" t="s">
        <v>40</v>
      </c>
      <c r="P253" s="145">
        <f t="shared" ref="P253:P284" si="41">O253*H253</f>
        <v>0</v>
      </c>
      <c r="Q253" s="145">
        <v>2.016E-5</v>
      </c>
      <c r="R253" s="145">
        <f t="shared" ref="R253:R284" si="42">Q253*H253</f>
        <v>6.4512E-4</v>
      </c>
      <c r="S253" s="145">
        <v>3.2000000000000002E-3</v>
      </c>
      <c r="T253" s="146">
        <f t="shared" ref="T253:T284" si="43">S253*H253</f>
        <v>0.1024</v>
      </c>
      <c r="AR253" s="147" t="s">
        <v>211</v>
      </c>
      <c r="AT253" s="147" t="s">
        <v>136</v>
      </c>
      <c r="AU253" s="147" t="s">
        <v>141</v>
      </c>
      <c r="AY253" s="13" t="s">
        <v>133</v>
      </c>
      <c r="BE253" s="148">
        <f t="shared" ref="BE253:BE284" si="44">IF(N253="základná",J253,0)</f>
        <v>0</v>
      </c>
      <c r="BF253" s="148">
        <f t="shared" ref="BF253:BF284" si="45">IF(N253="znížená",J253,0)</f>
        <v>0</v>
      </c>
      <c r="BG253" s="148">
        <f t="shared" ref="BG253:BG284" si="46">IF(N253="zákl. prenesená",J253,0)</f>
        <v>0</v>
      </c>
      <c r="BH253" s="148">
        <f t="shared" ref="BH253:BH284" si="47">IF(N253="zníž. prenesená",J253,0)</f>
        <v>0</v>
      </c>
      <c r="BI253" s="148">
        <f t="shared" ref="BI253:BI284" si="48">IF(N253="nulová",J253,0)</f>
        <v>0</v>
      </c>
      <c r="BJ253" s="13" t="s">
        <v>141</v>
      </c>
      <c r="BK253" s="148">
        <f t="shared" ref="BK253:BK284" si="49">ROUND(I253*H253,2)</f>
        <v>0</v>
      </c>
      <c r="BL253" s="13" t="s">
        <v>211</v>
      </c>
      <c r="BM253" s="147" t="s">
        <v>578</v>
      </c>
    </row>
    <row r="254" spans="2:65" s="1" customFormat="1" ht="24.2" customHeight="1">
      <c r="B254" s="28"/>
      <c r="C254" s="135" t="s">
        <v>579</v>
      </c>
      <c r="D254" s="135" t="s">
        <v>136</v>
      </c>
      <c r="E254" s="136" t="s">
        <v>580</v>
      </c>
      <c r="F254" s="137" t="s">
        <v>581</v>
      </c>
      <c r="G254" s="138" t="s">
        <v>180</v>
      </c>
      <c r="H254" s="139">
        <v>16</v>
      </c>
      <c r="I254" s="140"/>
      <c r="J254" s="141">
        <f t="shared" si="40"/>
        <v>0</v>
      </c>
      <c r="K254" s="142"/>
      <c r="L254" s="28"/>
      <c r="M254" s="143" t="s">
        <v>1</v>
      </c>
      <c r="N254" s="144" t="s">
        <v>40</v>
      </c>
      <c r="P254" s="145">
        <f t="shared" si="41"/>
        <v>0</v>
      </c>
      <c r="Q254" s="145">
        <v>5.0500000000000001E-5</v>
      </c>
      <c r="R254" s="145">
        <f t="shared" si="42"/>
        <v>8.0800000000000002E-4</v>
      </c>
      <c r="S254" s="145">
        <v>5.3200000000000001E-3</v>
      </c>
      <c r="T254" s="146">
        <f t="shared" si="43"/>
        <v>8.5120000000000001E-2</v>
      </c>
      <c r="AR254" s="147" t="s">
        <v>211</v>
      </c>
      <c r="AT254" s="147" t="s">
        <v>136</v>
      </c>
      <c r="AU254" s="147" t="s">
        <v>141</v>
      </c>
      <c r="AY254" s="13" t="s">
        <v>133</v>
      </c>
      <c r="BE254" s="148">
        <f t="shared" si="44"/>
        <v>0</v>
      </c>
      <c r="BF254" s="148">
        <f t="shared" si="45"/>
        <v>0</v>
      </c>
      <c r="BG254" s="148">
        <f t="shared" si="46"/>
        <v>0</v>
      </c>
      <c r="BH254" s="148">
        <f t="shared" si="47"/>
        <v>0</v>
      </c>
      <c r="BI254" s="148">
        <f t="shared" si="48"/>
        <v>0</v>
      </c>
      <c r="BJ254" s="13" t="s">
        <v>141</v>
      </c>
      <c r="BK254" s="148">
        <f t="shared" si="49"/>
        <v>0</v>
      </c>
      <c r="BL254" s="13" t="s">
        <v>211</v>
      </c>
      <c r="BM254" s="147" t="s">
        <v>582</v>
      </c>
    </row>
    <row r="255" spans="2:65" s="1" customFormat="1" ht="24.2" customHeight="1">
      <c r="B255" s="28"/>
      <c r="C255" s="135" t="s">
        <v>583</v>
      </c>
      <c r="D255" s="135" t="s">
        <v>136</v>
      </c>
      <c r="E255" s="136" t="s">
        <v>584</v>
      </c>
      <c r="F255" s="137" t="s">
        <v>585</v>
      </c>
      <c r="G255" s="138" t="s">
        <v>180</v>
      </c>
      <c r="H255" s="139">
        <v>88</v>
      </c>
      <c r="I255" s="140"/>
      <c r="J255" s="141">
        <f t="shared" si="40"/>
        <v>0</v>
      </c>
      <c r="K255" s="142"/>
      <c r="L255" s="28"/>
      <c r="M255" s="143" t="s">
        <v>1</v>
      </c>
      <c r="N255" s="144" t="s">
        <v>40</v>
      </c>
      <c r="P255" s="145">
        <f t="shared" si="41"/>
        <v>0</v>
      </c>
      <c r="Q255" s="145">
        <v>8.9640000000000002E-5</v>
      </c>
      <c r="R255" s="145">
        <f t="shared" si="42"/>
        <v>7.8883200000000007E-3</v>
      </c>
      <c r="S255" s="145">
        <v>8.5800000000000008E-3</v>
      </c>
      <c r="T255" s="146">
        <f t="shared" si="43"/>
        <v>0.75504000000000004</v>
      </c>
      <c r="AR255" s="147" t="s">
        <v>211</v>
      </c>
      <c r="AT255" s="147" t="s">
        <v>136</v>
      </c>
      <c r="AU255" s="147" t="s">
        <v>141</v>
      </c>
      <c r="AY255" s="13" t="s">
        <v>133</v>
      </c>
      <c r="BE255" s="148">
        <f t="shared" si="44"/>
        <v>0</v>
      </c>
      <c r="BF255" s="148">
        <f t="shared" si="45"/>
        <v>0</v>
      </c>
      <c r="BG255" s="148">
        <f t="shared" si="46"/>
        <v>0</v>
      </c>
      <c r="BH255" s="148">
        <f t="shared" si="47"/>
        <v>0</v>
      </c>
      <c r="BI255" s="148">
        <f t="shared" si="48"/>
        <v>0</v>
      </c>
      <c r="BJ255" s="13" t="s">
        <v>141</v>
      </c>
      <c r="BK255" s="148">
        <f t="shared" si="49"/>
        <v>0</v>
      </c>
      <c r="BL255" s="13" t="s">
        <v>211</v>
      </c>
      <c r="BM255" s="147" t="s">
        <v>586</v>
      </c>
    </row>
    <row r="256" spans="2:65" s="1" customFormat="1" ht="24.2" customHeight="1">
      <c r="B256" s="28"/>
      <c r="C256" s="135" t="s">
        <v>587</v>
      </c>
      <c r="D256" s="135" t="s">
        <v>136</v>
      </c>
      <c r="E256" s="136" t="s">
        <v>588</v>
      </c>
      <c r="F256" s="137" t="s">
        <v>589</v>
      </c>
      <c r="G256" s="138" t="s">
        <v>180</v>
      </c>
      <c r="H256" s="139">
        <v>110</v>
      </c>
      <c r="I256" s="140"/>
      <c r="J256" s="141">
        <f t="shared" si="40"/>
        <v>0</v>
      </c>
      <c r="K256" s="142"/>
      <c r="L256" s="28"/>
      <c r="M256" s="143" t="s">
        <v>1</v>
      </c>
      <c r="N256" s="144" t="s">
        <v>40</v>
      </c>
      <c r="P256" s="145">
        <f t="shared" si="41"/>
        <v>0</v>
      </c>
      <c r="Q256" s="145">
        <v>8.9640000000000002E-5</v>
      </c>
      <c r="R256" s="145">
        <f t="shared" si="42"/>
        <v>9.8604000000000001E-3</v>
      </c>
      <c r="S256" s="145">
        <v>8.5800000000000008E-3</v>
      </c>
      <c r="T256" s="146">
        <f t="shared" si="43"/>
        <v>0.94380000000000008</v>
      </c>
      <c r="AR256" s="147" t="s">
        <v>211</v>
      </c>
      <c r="AT256" s="147" t="s">
        <v>136</v>
      </c>
      <c r="AU256" s="147" t="s">
        <v>141</v>
      </c>
      <c r="AY256" s="13" t="s">
        <v>133</v>
      </c>
      <c r="BE256" s="148">
        <f t="shared" si="44"/>
        <v>0</v>
      </c>
      <c r="BF256" s="148">
        <f t="shared" si="45"/>
        <v>0</v>
      </c>
      <c r="BG256" s="148">
        <f t="shared" si="46"/>
        <v>0</v>
      </c>
      <c r="BH256" s="148">
        <f t="shared" si="47"/>
        <v>0</v>
      </c>
      <c r="BI256" s="148">
        <f t="shared" si="48"/>
        <v>0</v>
      </c>
      <c r="BJ256" s="13" t="s">
        <v>141</v>
      </c>
      <c r="BK256" s="148">
        <f t="shared" si="49"/>
        <v>0</v>
      </c>
      <c r="BL256" s="13" t="s">
        <v>211</v>
      </c>
      <c r="BM256" s="147" t="s">
        <v>590</v>
      </c>
    </row>
    <row r="257" spans="2:65" s="1" customFormat="1" ht="16.5" customHeight="1">
      <c r="B257" s="28"/>
      <c r="C257" s="135" t="s">
        <v>591</v>
      </c>
      <c r="D257" s="135" t="s">
        <v>136</v>
      </c>
      <c r="E257" s="136" t="s">
        <v>592</v>
      </c>
      <c r="F257" s="137" t="s">
        <v>593</v>
      </c>
      <c r="G257" s="138" t="s">
        <v>180</v>
      </c>
      <c r="H257" s="139">
        <v>17</v>
      </c>
      <c r="I257" s="140"/>
      <c r="J257" s="141">
        <f t="shared" si="40"/>
        <v>0</v>
      </c>
      <c r="K257" s="142"/>
      <c r="L257" s="28"/>
      <c r="M257" s="143" t="s">
        <v>1</v>
      </c>
      <c r="N257" s="144" t="s">
        <v>40</v>
      </c>
      <c r="P257" s="145">
        <f t="shared" si="41"/>
        <v>0</v>
      </c>
      <c r="Q257" s="145">
        <v>2.5119999999999999E-3</v>
      </c>
      <c r="R257" s="145">
        <f t="shared" si="42"/>
        <v>4.2703999999999999E-2</v>
      </c>
      <c r="S257" s="145">
        <v>7.7979999999999994E-2</v>
      </c>
      <c r="T257" s="146">
        <f t="shared" si="43"/>
        <v>1.3256599999999998</v>
      </c>
      <c r="AR257" s="147" t="s">
        <v>211</v>
      </c>
      <c r="AT257" s="147" t="s">
        <v>136</v>
      </c>
      <c r="AU257" s="147" t="s">
        <v>141</v>
      </c>
      <c r="AY257" s="13" t="s">
        <v>133</v>
      </c>
      <c r="BE257" s="148">
        <f t="shared" si="44"/>
        <v>0</v>
      </c>
      <c r="BF257" s="148">
        <f t="shared" si="45"/>
        <v>0</v>
      </c>
      <c r="BG257" s="148">
        <f t="shared" si="46"/>
        <v>0</v>
      </c>
      <c r="BH257" s="148">
        <f t="shared" si="47"/>
        <v>0</v>
      </c>
      <c r="BI257" s="148">
        <f t="shared" si="48"/>
        <v>0</v>
      </c>
      <c r="BJ257" s="13" t="s">
        <v>141</v>
      </c>
      <c r="BK257" s="148">
        <f t="shared" si="49"/>
        <v>0</v>
      </c>
      <c r="BL257" s="13" t="s">
        <v>211</v>
      </c>
      <c r="BM257" s="147" t="s">
        <v>594</v>
      </c>
    </row>
    <row r="258" spans="2:65" s="1" customFormat="1" ht="16.5" customHeight="1">
      <c r="B258" s="28"/>
      <c r="C258" s="135" t="s">
        <v>595</v>
      </c>
      <c r="D258" s="135" t="s">
        <v>136</v>
      </c>
      <c r="E258" s="136" t="s">
        <v>596</v>
      </c>
      <c r="F258" s="137" t="s">
        <v>597</v>
      </c>
      <c r="G258" s="138" t="s">
        <v>180</v>
      </c>
      <c r="H258" s="139">
        <v>20</v>
      </c>
      <c r="I258" s="140"/>
      <c r="J258" s="141">
        <f t="shared" si="40"/>
        <v>0</v>
      </c>
      <c r="K258" s="142"/>
      <c r="L258" s="28"/>
      <c r="M258" s="143" t="s">
        <v>1</v>
      </c>
      <c r="N258" s="144" t="s">
        <v>40</v>
      </c>
      <c r="P258" s="145">
        <f t="shared" si="41"/>
        <v>0</v>
      </c>
      <c r="Q258" s="145">
        <v>2.5119999999999999E-3</v>
      </c>
      <c r="R258" s="145">
        <f t="shared" si="42"/>
        <v>5.024E-2</v>
      </c>
      <c r="S258" s="145">
        <v>7.7979999999999994E-2</v>
      </c>
      <c r="T258" s="146">
        <f t="shared" si="43"/>
        <v>1.5595999999999999</v>
      </c>
      <c r="AR258" s="147" t="s">
        <v>211</v>
      </c>
      <c r="AT258" s="147" t="s">
        <v>136</v>
      </c>
      <c r="AU258" s="147" t="s">
        <v>141</v>
      </c>
      <c r="AY258" s="13" t="s">
        <v>133</v>
      </c>
      <c r="BE258" s="148">
        <f t="shared" si="44"/>
        <v>0</v>
      </c>
      <c r="BF258" s="148">
        <f t="shared" si="45"/>
        <v>0</v>
      </c>
      <c r="BG258" s="148">
        <f t="shared" si="46"/>
        <v>0</v>
      </c>
      <c r="BH258" s="148">
        <f t="shared" si="47"/>
        <v>0</v>
      </c>
      <c r="BI258" s="148">
        <f t="shared" si="48"/>
        <v>0</v>
      </c>
      <c r="BJ258" s="13" t="s">
        <v>141</v>
      </c>
      <c r="BK258" s="148">
        <f t="shared" si="49"/>
        <v>0</v>
      </c>
      <c r="BL258" s="13" t="s">
        <v>211</v>
      </c>
      <c r="BM258" s="147" t="s">
        <v>598</v>
      </c>
    </row>
    <row r="259" spans="2:65" s="1" customFormat="1" ht="16.5" customHeight="1">
      <c r="B259" s="28"/>
      <c r="C259" s="135" t="s">
        <v>599</v>
      </c>
      <c r="D259" s="135" t="s">
        <v>136</v>
      </c>
      <c r="E259" s="136" t="s">
        <v>600</v>
      </c>
      <c r="F259" s="137" t="s">
        <v>601</v>
      </c>
      <c r="G259" s="138" t="s">
        <v>263</v>
      </c>
      <c r="H259" s="139">
        <v>7</v>
      </c>
      <c r="I259" s="140"/>
      <c r="J259" s="141">
        <f t="shared" si="40"/>
        <v>0</v>
      </c>
      <c r="K259" s="142"/>
      <c r="L259" s="28"/>
      <c r="M259" s="143" t="s">
        <v>1</v>
      </c>
      <c r="N259" s="144" t="s">
        <v>40</v>
      </c>
      <c r="P259" s="145">
        <f t="shared" si="41"/>
        <v>0</v>
      </c>
      <c r="Q259" s="145">
        <v>9.6899999999999997E-5</v>
      </c>
      <c r="R259" s="145">
        <f t="shared" si="42"/>
        <v>6.7829999999999995E-4</v>
      </c>
      <c r="S259" s="145">
        <v>0</v>
      </c>
      <c r="T259" s="146">
        <f t="shared" si="43"/>
        <v>0</v>
      </c>
      <c r="AR259" s="147" t="s">
        <v>211</v>
      </c>
      <c r="AT259" s="147" t="s">
        <v>136</v>
      </c>
      <c r="AU259" s="147" t="s">
        <v>141</v>
      </c>
      <c r="AY259" s="13" t="s">
        <v>133</v>
      </c>
      <c r="BE259" s="148">
        <f t="shared" si="44"/>
        <v>0</v>
      </c>
      <c r="BF259" s="148">
        <f t="shared" si="45"/>
        <v>0</v>
      </c>
      <c r="BG259" s="148">
        <f t="shared" si="46"/>
        <v>0</v>
      </c>
      <c r="BH259" s="148">
        <f t="shared" si="47"/>
        <v>0</v>
      </c>
      <c r="BI259" s="148">
        <f t="shared" si="48"/>
        <v>0</v>
      </c>
      <c r="BJ259" s="13" t="s">
        <v>141</v>
      </c>
      <c r="BK259" s="148">
        <f t="shared" si="49"/>
        <v>0</v>
      </c>
      <c r="BL259" s="13" t="s">
        <v>211</v>
      </c>
      <c r="BM259" s="147" t="s">
        <v>602</v>
      </c>
    </row>
    <row r="260" spans="2:65" s="1" customFormat="1" ht="16.5" customHeight="1">
      <c r="B260" s="28"/>
      <c r="C260" s="149" t="s">
        <v>603</v>
      </c>
      <c r="D260" s="149" t="s">
        <v>161</v>
      </c>
      <c r="E260" s="150" t="s">
        <v>604</v>
      </c>
      <c r="F260" s="151" t="s">
        <v>605</v>
      </c>
      <c r="G260" s="152" t="s">
        <v>263</v>
      </c>
      <c r="H260" s="153">
        <v>7</v>
      </c>
      <c r="I260" s="154"/>
      <c r="J260" s="155">
        <f t="shared" si="40"/>
        <v>0</v>
      </c>
      <c r="K260" s="156"/>
      <c r="L260" s="157"/>
      <c r="M260" s="158" t="s">
        <v>1</v>
      </c>
      <c r="N260" s="159" t="s">
        <v>40</v>
      </c>
      <c r="P260" s="145">
        <f t="shared" si="41"/>
        <v>0</v>
      </c>
      <c r="Q260" s="145">
        <v>0</v>
      </c>
      <c r="R260" s="145">
        <f t="shared" si="42"/>
        <v>0</v>
      </c>
      <c r="S260" s="145">
        <v>0</v>
      </c>
      <c r="T260" s="146">
        <f t="shared" si="43"/>
        <v>0</v>
      </c>
      <c r="AR260" s="147" t="s">
        <v>216</v>
      </c>
      <c r="AT260" s="147" t="s">
        <v>161</v>
      </c>
      <c r="AU260" s="147" t="s">
        <v>141</v>
      </c>
      <c r="AY260" s="13" t="s">
        <v>133</v>
      </c>
      <c r="BE260" s="148">
        <f t="shared" si="44"/>
        <v>0</v>
      </c>
      <c r="BF260" s="148">
        <f t="shared" si="45"/>
        <v>0</v>
      </c>
      <c r="BG260" s="148">
        <f t="shared" si="46"/>
        <v>0</v>
      </c>
      <c r="BH260" s="148">
        <f t="shared" si="47"/>
        <v>0</v>
      </c>
      <c r="BI260" s="148">
        <f t="shared" si="48"/>
        <v>0</v>
      </c>
      <c r="BJ260" s="13" t="s">
        <v>141</v>
      </c>
      <c r="BK260" s="148">
        <f t="shared" si="49"/>
        <v>0</v>
      </c>
      <c r="BL260" s="13" t="s">
        <v>211</v>
      </c>
      <c r="BM260" s="147" t="s">
        <v>606</v>
      </c>
    </row>
    <row r="261" spans="2:65" s="1" customFormat="1" ht="16.5" customHeight="1">
      <c r="B261" s="28"/>
      <c r="C261" s="135" t="s">
        <v>607</v>
      </c>
      <c r="D261" s="135" t="s">
        <v>136</v>
      </c>
      <c r="E261" s="136" t="s">
        <v>608</v>
      </c>
      <c r="F261" s="137" t="s">
        <v>609</v>
      </c>
      <c r="G261" s="138" t="s">
        <v>263</v>
      </c>
      <c r="H261" s="139">
        <v>2</v>
      </c>
      <c r="I261" s="140"/>
      <c r="J261" s="141">
        <f t="shared" si="40"/>
        <v>0</v>
      </c>
      <c r="K261" s="142"/>
      <c r="L261" s="28"/>
      <c r="M261" s="143" t="s">
        <v>1</v>
      </c>
      <c r="N261" s="144" t="s">
        <v>40</v>
      </c>
      <c r="P261" s="145">
        <f t="shared" si="41"/>
        <v>0</v>
      </c>
      <c r="Q261" s="145">
        <v>1.3229999999999999E-4</v>
      </c>
      <c r="R261" s="145">
        <f t="shared" si="42"/>
        <v>2.6459999999999998E-4</v>
      </c>
      <c r="S261" s="145">
        <v>0</v>
      </c>
      <c r="T261" s="146">
        <f t="shared" si="43"/>
        <v>0</v>
      </c>
      <c r="AR261" s="147" t="s">
        <v>211</v>
      </c>
      <c r="AT261" s="147" t="s">
        <v>136</v>
      </c>
      <c r="AU261" s="147" t="s">
        <v>141</v>
      </c>
      <c r="AY261" s="13" t="s">
        <v>133</v>
      </c>
      <c r="BE261" s="148">
        <f t="shared" si="44"/>
        <v>0</v>
      </c>
      <c r="BF261" s="148">
        <f t="shared" si="45"/>
        <v>0</v>
      </c>
      <c r="BG261" s="148">
        <f t="shared" si="46"/>
        <v>0</v>
      </c>
      <c r="BH261" s="148">
        <f t="shared" si="47"/>
        <v>0</v>
      </c>
      <c r="BI261" s="148">
        <f t="shared" si="48"/>
        <v>0</v>
      </c>
      <c r="BJ261" s="13" t="s">
        <v>141</v>
      </c>
      <c r="BK261" s="148">
        <f t="shared" si="49"/>
        <v>0</v>
      </c>
      <c r="BL261" s="13" t="s">
        <v>211</v>
      </c>
      <c r="BM261" s="147" t="s">
        <v>610</v>
      </c>
    </row>
    <row r="262" spans="2:65" s="1" customFormat="1" ht="16.5" customHeight="1">
      <c r="B262" s="28"/>
      <c r="C262" s="149" t="s">
        <v>611</v>
      </c>
      <c r="D262" s="149" t="s">
        <v>161</v>
      </c>
      <c r="E262" s="150" t="s">
        <v>612</v>
      </c>
      <c r="F262" s="151" t="s">
        <v>613</v>
      </c>
      <c r="G262" s="152" t="s">
        <v>263</v>
      </c>
      <c r="H262" s="153">
        <v>2</v>
      </c>
      <c r="I262" s="154"/>
      <c r="J262" s="155">
        <f t="shared" si="40"/>
        <v>0</v>
      </c>
      <c r="K262" s="156"/>
      <c r="L262" s="157"/>
      <c r="M262" s="158" t="s">
        <v>1</v>
      </c>
      <c r="N262" s="159" t="s">
        <v>40</v>
      </c>
      <c r="P262" s="145">
        <f t="shared" si="41"/>
        <v>0</v>
      </c>
      <c r="Q262" s="145">
        <v>0</v>
      </c>
      <c r="R262" s="145">
        <f t="shared" si="42"/>
        <v>0</v>
      </c>
      <c r="S262" s="145">
        <v>0</v>
      </c>
      <c r="T262" s="146">
        <f t="shared" si="43"/>
        <v>0</v>
      </c>
      <c r="AR262" s="147" t="s">
        <v>216</v>
      </c>
      <c r="AT262" s="147" t="s">
        <v>161</v>
      </c>
      <c r="AU262" s="147" t="s">
        <v>141</v>
      </c>
      <c r="AY262" s="13" t="s">
        <v>133</v>
      </c>
      <c r="BE262" s="148">
        <f t="shared" si="44"/>
        <v>0</v>
      </c>
      <c r="BF262" s="148">
        <f t="shared" si="45"/>
        <v>0</v>
      </c>
      <c r="BG262" s="148">
        <f t="shared" si="46"/>
        <v>0</v>
      </c>
      <c r="BH262" s="148">
        <f t="shared" si="47"/>
        <v>0</v>
      </c>
      <c r="BI262" s="148">
        <f t="shared" si="48"/>
        <v>0</v>
      </c>
      <c r="BJ262" s="13" t="s">
        <v>141</v>
      </c>
      <c r="BK262" s="148">
        <f t="shared" si="49"/>
        <v>0</v>
      </c>
      <c r="BL262" s="13" t="s">
        <v>211</v>
      </c>
      <c r="BM262" s="147" t="s">
        <v>614</v>
      </c>
    </row>
    <row r="263" spans="2:65" s="1" customFormat="1" ht="16.5" customHeight="1">
      <c r="B263" s="28"/>
      <c r="C263" s="135" t="s">
        <v>615</v>
      </c>
      <c r="D263" s="135" t="s">
        <v>136</v>
      </c>
      <c r="E263" s="136" t="s">
        <v>616</v>
      </c>
      <c r="F263" s="137" t="s">
        <v>617</v>
      </c>
      <c r="G263" s="138" t="s">
        <v>263</v>
      </c>
      <c r="H263" s="139">
        <v>9</v>
      </c>
      <c r="I263" s="140"/>
      <c r="J263" s="141">
        <f t="shared" si="40"/>
        <v>0</v>
      </c>
      <c r="K263" s="142"/>
      <c r="L263" s="28"/>
      <c r="M263" s="143" t="s">
        <v>1</v>
      </c>
      <c r="N263" s="144" t="s">
        <v>40</v>
      </c>
      <c r="P263" s="145">
        <f t="shared" si="41"/>
        <v>0</v>
      </c>
      <c r="Q263" s="145">
        <v>1.3229999999999999E-4</v>
      </c>
      <c r="R263" s="145">
        <f t="shared" si="42"/>
        <v>1.1906999999999998E-3</v>
      </c>
      <c r="S263" s="145">
        <v>0</v>
      </c>
      <c r="T263" s="146">
        <f t="shared" si="43"/>
        <v>0</v>
      </c>
      <c r="AR263" s="147" t="s">
        <v>211</v>
      </c>
      <c r="AT263" s="147" t="s">
        <v>136</v>
      </c>
      <c r="AU263" s="147" t="s">
        <v>141</v>
      </c>
      <c r="AY263" s="13" t="s">
        <v>133</v>
      </c>
      <c r="BE263" s="148">
        <f t="shared" si="44"/>
        <v>0</v>
      </c>
      <c r="BF263" s="148">
        <f t="shared" si="45"/>
        <v>0</v>
      </c>
      <c r="BG263" s="148">
        <f t="shared" si="46"/>
        <v>0</v>
      </c>
      <c r="BH263" s="148">
        <f t="shared" si="47"/>
        <v>0</v>
      </c>
      <c r="BI263" s="148">
        <f t="shared" si="48"/>
        <v>0</v>
      </c>
      <c r="BJ263" s="13" t="s">
        <v>141</v>
      </c>
      <c r="BK263" s="148">
        <f t="shared" si="49"/>
        <v>0</v>
      </c>
      <c r="BL263" s="13" t="s">
        <v>211</v>
      </c>
      <c r="BM263" s="147" t="s">
        <v>618</v>
      </c>
    </row>
    <row r="264" spans="2:65" s="1" customFormat="1" ht="16.5" customHeight="1">
      <c r="B264" s="28"/>
      <c r="C264" s="149" t="s">
        <v>619</v>
      </c>
      <c r="D264" s="149" t="s">
        <v>161</v>
      </c>
      <c r="E264" s="150" t="s">
        <v>620</v>
      </c>
      <c r="F264" s="151" t="s">
        <v>621</v>
      </c>
      <c r="G264" s="152" t="s">
        <v>263</v>
      </c>
      <c r="H264" s="153">
        <v>9</v>
      </c>
      <c r="I264" s="154"/>
      <c r="J264" s="155">
        <f t="shared" si="40"/>
        <v>0</v>
      </c>
      <c r="K264" s="156"/>
      <c r="L264" s="157"/>
      <c r="M264" s="158" t="s">
        <v>1</v>
      </c>
      <c r="N264" s="159" t="s">
        <v>40</v>
      </c>
      <c r="P264" s="145">
        <f t="shared" si="41"/>
        <v>0</v>
      </c>
      <c r="Q264" s="145">
        <v>0</v>
      </c>
      <c r="R264" s="145">
        <f t="shared" si="42"/>
        <v>0</v>
      </c>
      <c r="S264" s="145">
        <v>0</v>
      </c>
      <c r="T264" s="146">
        <f t="shared" si="43"/>
        <v>0</v>
      </c>
      <c r="AR264" s="147" t="s">
        <v>216</v>
      </c>
      <c r="AT264" s="147" t="s">
        <v>161</v>
      </c>
      <c r="AU264" s="147" t="s">
        <v>141</v>
      </c>
      <c r="AY264" s="13" t="s">
        <v>133</v>
      </c>
      <c r="BE264" s="148">
        <f t="shared" si="44"/>
        <v>0</v>
      </c>
      <c r="BF264" s="148">
        <f t="shared" si="45"/>
        <v>0</v>
      </c>
      <c r="BG264" s="148">
        <f t="shared" si="46"/>
        <v>0</v>
      </c>
      <c r="BH264" s="148">
        <f t="shared" si="47"/>
        <v>0</v>
      </c>
      <c r="BI264" s="148">
        <f t="shared" si="48"/>
        <v>0</v>
      </c>
      <c r="BJ264" s="13" t="s">
        <v>141</v>
      </c>
      <c r="BK264" s="148">
        <f t="shared" si="49"/>
        <v>0</v>
      </c>
      <c r="BL264" s="13" t="s">
        <v>211</v>
      </c>
      <c r="BM264" s="147" t="s">
        <v>622</v>
      </c>
    </row>
    <row r="265" spans="2:65" s="1" customFormat="1" ht="16.5" customHeight="1">
      <c r="B265" s="28"/>
      <c r="C265" s="135" t="s">
        <v>623</v>
      </c>
      <c r="D265" s="135" t="s">
        <v>136</v>
      </c>
      <c r="E265" s="136" t="s">
        <v>624</v>
      </c>
      <c r="F265" s="137" t="s">
        <v>625</v>
      </c>
      <c r="G265" s="138" t="s">
        <v>263</v>
      </c>
      <c r="H265" s="139">
        <v>12</v>
      </c>
      <c r="I265" s="140"/>
      <c r="J265" s="141">
        <f t="shared" si="40"/>
        <v>0</v>
      </c>
      <c r="K265" s="142"/>
      <c r="L265" s="28"/>
      <c r="M265" s="143" t="s">
        <v>1</v>
      </c>
      <c r="N265" s="144" t="s">
        <v>40</v>
      </c>
      <c r="P265" s="145">
        <f t="shared" si="41"/>
        <v>0</v>
      </c>
      <c r="Q265" s="145">
        <v>1.494E-4</v>
      </c>
      <c r="R265" s="145">
        <f t="shared" si="42"/>
        <v>1.7928E-3</v>
      </c>
      <c r="S265" s="145">
        <v>0</v>
      </c>
      <c r="T265" s="146">
        <f t="shared" si="43"/>
        <v>0</v>
      </c>
      <c r="AR265" s="147" t="s">
        <v>211</v>
      </c>
      <c r="AT265" s="147" t="s">
        <v>136</v>
      </c>
      <c r="AU265" s="147" t="s">
        <v>141</v>
      </c>
      <c r="AY265" s="13" t="s">
        <v>133</v>
      </c>
      <c r="BE265" s="148">
        <f t="shared" si="44"/>
        <v>0</v>
      </c>
      <c r="BF265" s="148">
        <f t="shared" si="45"/>
        <v>0</v>
      </c>
      <c r="BG265" s="148">
        <f t="shared" si="46"/>
        <v>0</v>
      </c>
      <c r="BH265" s="148">
        <f t="shared" si="47"/>
        <v>0</v>
      </c>
      <c r="BI265" s="148">
        <f t="shared" si="48"/>
        <v>0</v>
      </c>
      <c r="BJ265" s="13" t="s">
        <v>141</v>
      </c>
      <c r="BK265" s="148">
        <f t="shared" si="49"/>
        <v>0</v>
      </c>
      <c r="BL265" s="13" t="s">
        <v>211</v>
      </c>
      <c r="BM265" s="147" t="s">
        <v>626</v>
      </c>
    </row>
    <row r="266" spans="2:65" s="1" customFormat="1" ht="16.5" customHeight="1">
      <c r="B266" s="28"/>
      <c r="C266" s="149" t="s">
        <v>627</v>
      </c>
      <c r="D266" s="149" t="s">
        <v>161</v>
      </c>
      <c r="E266" s="150" t="s">
        <v>628</v>
      </c>
      <c r="F266" s="151" t="s">
        <v>629</v>
      </c>
      <c r="G266" s="152" t="s">
        <v>263</v>
      </c>
      <c r="H266" s="153">
        <v>12</v>
      </c>
      <c r="I266" s="154"/>
      <c r="J266" s="155">
        <f t="shared" si="40"/>
        <v>0</v>
      </c>
      <c r="K266" s="156"/>
      <c r="L266" s="157"/>
      <c r="M266" s="158" t="s">
        <v>1</v>
      </c>
      <c r="N266" s="159" t="s">
        <v>40</v>
      </c>
      <c r="P266" s="145">
        <f t="shared" si="41"/>
        <v>0</v>
      </c>
      <c r="Q266" s="145">
        <v>0</v>
      </c>
      <c r="R266" s="145">
        <f t="shared" si="42"/>
        <v>0</v>
      </c>
      <c r="S266" s="145">
        <v>0</v>
      </c>
      <c r="T266" s="146">
        <f t="shared" si="43"/>
        <v>0</v>
      </c>
      <c r="AR266" s="147" t="s">
        <v>216</v>
      </c>
      <c r="AT266" s="147" t="s">
        <v>161</v>
      </c>
      <c r="AU266" s="147" t="s">
        <v>141</v>
      </c>
      <c r="AY266" s="13" t="s">
        <v>133</v>
      </c>
      <c r="BE266" s="148">
        <f t="shared" si="44"/>
        <v>0</v>
      </c>
      <c r="BF266" s="148">
        <f t="shared" si="45"/>
        <v>0</v>
      </c>
      <c r="BG266" s="148">
        <f t="shared" si="46"/>
        <v>0</v>
      </c>
      <c r="BH266" s="148">
        <f t="shared" si="47"/>
        <v>0</v>
      </c>
      <c r="BI266" s="148">
        <f t="shared" si="48"/>
        <v>0</v>
      </c>
      <c r="BJ266" s="13" t="s">
        <v>141</v>
      </c>
      <c r="BK266" s="148">
        <f t="shared" si="49"/>
        <v>0</v>
      </c>
      <c r="BL266" s="13" t="s">
        <v>211</v>
      </c>
      <c r="BM266" s="147" t="s">
        <v>630</v>
      </c>
    </row>
    <row r="267" spans="2:65" s="1" customFormat="1" ht="16.5" customHeight="1">
      <c r="B267" s="28"/>
      <c r="C267" s="135" t="s">
        <v>631</v>
      </c>
      <c r="D267" s="135" t="s">
        <v>136</v>
      </c>
      <c r="E267" s="136" t="s">
        <v>632</v>
      </c>
      <c r="F267" s="137" t="s">
        <v>633</v>
      </c>
      <c r="G267" s="138" t="s">
        <v>263</v>
      </c>
      <c r="H267" s="139">
        <v>6</v>
      </c>
      <c r="I267" s="140"/>
      <c r="J267" s="141">
        <f t="shared" si="40"/>
        <v>0</v>
      </c>
      <c r="K267" s="142"/>
      <c r="L267" s="28"/>
      <c r="M267" s="143" t="s">
        <v>1</v>
      </c>
      <c r="N267" s="144" t="s">
        <v>40</v>
      </c>
      <c r="P267" s="145">
        <f t="shared" si="41"/>
        <v>0</v>
      </c>
      <c r="Q267" s="145">
        <v>1.8359999999999999E-4</v>
      </c>
      <c r="R267" s="145">
        <f t="shared" si="42"/>
        <v>1.1015999999999999E-3</v>
      </c>
      <c r="S267" s="145">
        <v>0</v>
      </c>
      <c r="T267" s="146">
        <f t="shared" si="43"/>
        <v>0</v>
      </c>
      <c r="AR267" s="147" t="s">
        <v>211</v>
      </c>
      <c r="AT267" s="147" t="s">
        <v>136</v>
      </c>
      <c r="AU267" s="147" t="s">
        <v>141</v>
      </c>
      <c r="AY267" s="13" t="s">
        <v>133</v>
      </c>
      <c r="BE267" s="148">
        <f t="shared" si="44"/>
        <v>0</v>
      </c>
      <c r="BF267" s="148">
        <f t="shared" si="45"/>
        <v>0</v>
      </c>
      <c r="BG267" s="148">
        <f t="shared" si="46"/>
        <v>0</v>
      </c>
      <c r="BH267" s="148">
        <f t="shared" si="47"/>
        <v>0</v>
      </c>
      <c r="BI267" s="148">
        <f t="shared" si="48"/>
        <v>0</v>
      </c>
      <c r="BJ267" s="13" t="s">
        <v>141</v>
      </c>
      <c r="BK267" s="148">
        <f t="shared" si="49"/>
        <v>0</v>
      </c>
      <c r="BL267" s="13" t="s">
        <v>211</v>
      </c>
      <c r="BM267" s="147" t="s">
        <v>634</v>
      </c>
    </row>
    <row r="268" spans="2:65" s="1" customFormat="1" ht="16.5" customHeight="1">
      <c r="B268" s="28"/>
      <c r="C268" s="149" t="s">
        <v>635</v>
      </c>
      <c r="D268" s="149" t="s">
        <v>161</v>
      </c>
      <c r="E268" s="150" t="s">
        <v>636</v>
      </c>
      <c r="F268" s="151" t="s">
        <v>637</v>
      </c>
      <c r="G268" s="152" t="s">
        <v>263</v>
      </c>
      <c r="H268" s="153">
        <v>6</v>
      </c>
      <c r="I268" s="154"/>
      <c r="J268" s="155">
        <f t="shared" si="40"/>
        <v>0</v>
      </c>
      <c r="K268" s="156"/>
      <c r="L268" s="157"/>
      <c r="M268" s="158" t="s">
        <v>1</v>
      </c>
      <c r="N268" s="159" t="s">
        <v>40</v>
      </c>
      <c r="P268" s="145">
        <f t="shared" si="41"/>
        <v>0</v>
      </c>
      <c r="Q268" s="145">
        <v>0</v>
      </c>
      <c r="R268" s="145">
        <f t="shared" si="42"/>
        <v>0</v>
      </c>
      <c r="S268" s="145">
        <v>0</v>
      </c>
      <c r="T268" s="146">
        <f t="shared" si="43"/>
        <v>0</v>
      </c>
      <c r="AR268" s="147" t="s">
        <v>216</v>
      </c>
      <c r="AT268" s="147" t="s">
        <v>161</v>
      </c>
      <c r="AU268" s="147" t="s">
        <v>141</v>
      </c>
      <c r="AY268" s="13" t="s">
        <v>133</v>
      </c>
      <c r="BE268" s="148">
        <f t="shared" si="44"/>
        <v>0</v>
      </c>
      <c r="BF268" s="148">
        <f t="shared" si="45"/>
        <v>0</v>
      </c>
      <c r="BG268" s="148">
        <f t="shared" si="46"/>
        <v>0</v>
      </c>
      <c r="BH268" s="148">
        <f t="shared" si="47"/>
        <v>0</v>
      </c>
      <c r="BI268" s="148">
        <f t="shared" si="48"/>
        <v>0</v>
      </c>
      <c r="BJ268" s="13" t="s">
        <v>141</v>
      </c>
      <c r="BK268" s="148">
        <f t="shared" si="49"/>
        <v>0</v>
      </c>
      <c r="BL268" s="13" t="s">
        <v>211</v>
      </c>
      <c r="BM268" s="147" t="s">
        <v>638</v>
      </c>
    </row>
    <row r="269" spans="2:65" s="1" customFormat="1" ht="16.5" customHeight="1">
      <c r="B269" s="28"/>
      <c r="C269" s="135" t="s">
        <v>639</v>
      </c>
      <c r="D269" s="135" t="s">
        <v>136</v>
      </c>
      <c r="E269" s="136" t="s">
        <v>640</v>
      </c>
      <c r="F269" s="137" t="s">
        <v>641</v>
      </c>
      <c r="G269" s="138" t="s">
        <v>263</v>
      </c>
      <c r="H269" s="139">
        <v>8</v>
      </c>
      <c r="I269" s="140"/>
      <c r="J269" s="141">
        <f t="shared" si="40"/>
        <v>0</v>
      </c>
      <c r="K269" s="142"/>
      <c r="L269" s="28"/>
      <c r="M269" s="143" t="s">
        <v>1</v>
      </c>
      <c r="N269" s="144" t="s">
        <v>40</v>
      </c>
      <c r="P269" s="145">
        <f t="shared" si="41"/>
        <v>0</v>
      </c>
      <c r="Q269" s="145">
        <v>2.42E-4</v>
      </c>
      <c r="R269" s="145">
        <f t="shared" si="42"/>
        <v>1.936E-3</v>
      </c>
      <c r="S269" s="145">
        <v>0</v>
      </c>
      <c r="T269" s="146">
        <f t="shared" si="43"/>
        <v>0</v>
      </c>
      <c r="AR269" s="147" t="s">
        <v>211</v>
      </c>
      <c r="AT269" s="147" t="s">
        <v>136</v>
      </c>
      <c r="AU269" s="147" t="s">
        <v>141</v>
      </c>
      <c r="AY269" s="13" t="s">
        <v>133</v>
      </c>
      <c r="BE269" s="148">
        <f t="shared" si="44"/>
        <v>0</v>
      </c>
      <c r="BF269" s="148">
        <f t="shared" si="45"/>
        <v>0</v>
      </c>
      <c r="BG269" s="148">
        <f t="shared" si="46"/>
        <v>0</v>
      </c>
      <c r="BH269" s="148">
        <f t="shared" si="47"/>
        <v>0</v>
      </c>
      <c r="BI269" s="148">
        <f t="shared" si="48"/>
        <v>0</v>
      </c>
      <c r="BJ269" s="13" t="s">
        <v>141</v>
      </c>
      <c r="BK269" s="148">
        <f t="shared" si="49"/>
        <v>0</v>
      </c>
      <c r="BL269" s="13" t="s">
        <v>211</v>
      </c>
      <c r="BM269" s="147" t="s">
        <v>642</v>
      </c>
    </row>
    <row r="270" spans="2:65" s="1" customFormat="1" ht="16.5" customHeight="1">
      <c r="B270" s="28"/>
      <c r="C270" s="149" t="s">
        <v>643</v>
      </c>
      <c r="D270" s="149" t="s">
        <v>161</v>
      </c>
      <c r="E270" s="150" t="s">
        <v>644</v>
      </c>
      <c r="F270" s="151" t="s">
        <v>645</v>
      </c>
      <c r="G270" s="152" t="s">
        <v>263</v>
      </c>
      <c r="H270" s="153">
        <v>8</v>
      </c>
      <c r="I270" s="154"/>
      <c r="J270" s="155">
        <f t="shared" si="40"/>
        <v>0</v>
      </c>
      <c r="K270" s="156"/>
      <c r="L270" s="157"/>
      <c r="M270" s="158" t="s">
        <v>1</v>
      </c>
      <c r="N270" s="159" t="s">
        <v>40</v>
      </c>
      <c r="P270" s="145">
        <f t="shared" si="41"/>
        <v>0</v>
      </c>
      <c r="Q270" s="145">
        <v>0</v>
      </c>
      <c r="R270" s="145">
        <f t="shared" si="42"/>
        <v>0</v>
      </c>
      <c r="S270" s="145">
        <v>0</v>
      </c>
      <c r="T270" s="146">
        <f t="shared" si="43"/>
        <v>0</v>
      </c>
      <c r="AR270" s="147" t="s">
        <v>216</v>
      </c>
      <c r="AT270" s="147" t="s">
        <v>161</v>
      </c>
      <c r="AU270" s="147" t="s">
        <v>141</v>
      </c>
      <c r="AY270" s="13" t="s">
        <v>133</v>
      </c>
      <c r="BE270" s="148">
        <f t="shared" si="44"/>
        <v>0</v>
      </c>
      <c r="BF270" s="148">
        <f t="shared" si="45"/>
        <v>0</v>
      </c>
      <c r="BG270" s="148">
        <f t="shared" si="46"/>
        <v>0</v>
      </c>
      <c r="BH270" s="148">
        <f t="shared" si="47"/>
        <v>0</v>
      </c>
      <c r="BI270" s="148">
        <f t="shared" si="48"/>
        <v>0</v>
      </c>
      <c r="BJ270" s="13" t="s">
        <v>141</v>
      </c>
      <c r="BK270" s="148">
        <f t="shared" si="49"/>
        <v>0</v>
      </c>
      <c r="BL270" s="13" t="s">
        <v>211</v>
      </c>
      <c r="BM270" s="147" t="s">
        <v>646</v>
      </c>
    </row>
    <row r="271" spans="2:65" s="1" customFormat="1" ht="16.5" customHeight="1">
      <c r="B271" s="28"/>
      <c r="C271" s="135" t="s">
        <v>647</v>
      </c>
      <c r="D271" s="135" t="s">
        <v>136</v>
      </c>
      <c r="E271" s="136" t="s">
        <v>648</v>
      </c>
      <c r="F271" s="137" t="s">
        <v>649</v>
      </c>
      <c r="G271" s="138" t="s">
        <v>263</v>
      </c>
      <c r="H271" s="139">
        <v>6</v>
      </c>
      <c r="I271" s="140"/>
      <c r="J271" s="141">
        <f t="shared" si="40"/>
        <v>0</v>
      </c>
      <c r="K271" s="142"/>
      <c r="L271" s="28"/>
      <c r="M271" s="143" t="s">
        <v>1</v>
      </c>
      <c r="N271" s="144" t="s">
        <v>40</v>
      </c>
      <c r="P271" s="145">
        <f t="shared" si="41"/>
        <v>0</v>
      </c>
      <c r="Q271" s="145">
        <v>3.4099999999999999E-4</v>
      </c>
      <c r="R271" s="145">
        <f t="shared" si="42"/>
        <v>2.0460000000000001E-3</v>
      </c>
      <c r="S271" s="145">
        <v>0</v>
      </c>
      <c r="T271" s="146">
        <f t="shared" si="43"/>
        <v>0</v>
      </c>
      <c r="AR271" s="147" t="s">
        <v>211</v>
      </c>
      <c r="AT271" s="147" t="s">
        <v>136</v>
      </c>
      <c r="AU271" s="147" t="s">
        <v>141</v>
      </c>
      <c r="AY271" s="13" t="s">
        <v>133</v>
      </c>
      <c r="BE271" s="148">
        <f t="shared" si="44"/>
        <v>0</v>
      </c>
      <c r="BF271" s="148">
        <f t="shared" si="45"/>
        <v>0</v>
      </c>
      <c r="BG271" s="148">
        <f t="shared" si="46"/>
        <v>0</v>
      </c>
      <c r="BH271" s="148">
        <f t="shared" si="47"/>
        <v>0</v>
      </c>
      <c r="BI271" s="148">
        <f t="shared" si="48"/>
        <v>0</v>
      </c>
      <c r="BJ271" s="13" t="s">
        <v>141</v>
      </c>
      <c r="BK271" s="148">
        <f t="shared" si="49"/>
        <v>0</v>
      </c>
      <c r="BL271" s="13" t="s">
        <v>211</v>
      </c>
      <c r="BM271" s="147" t="s">
        <v>650</v>
      </c>
    </row>
    <row r="272" spans="2:65" s="1" customFormat="1" ht="16.5" customHeight="1">
      <c r="B272" s="28"/>
      <c r="C272" s="149" t="s">
        <v>651</v>
      </c>
      <c r="D272" s="149" t="s">
        <v>161</v>
      </c>
      <c r="E272" s="150" t="s">
        <v>652</v>
      </c>
      <c r="F272" s="151" t="s">
        <v>653</v>
      </c>
      <c r="G272" s="152" t="s">
        <v>263</v>
      </c>
      <c r="H272" s="153">
        <v>6</v>
      </c>
      <c r="I272" s="154"/>
      <c r="J272" s="155">
        <f t="shared" si="40"/>
        <v>0</v>
      </c>
      <c r="K272" s="156"/>
      <c r="L272" s="157"/>
      <c r="M272" s="158" t="s">
        <v>1</v>
      </c>
      <c r="N272" s="159" t="s">
        <v>40</v>
      </c>
      <c r="P272" s="145">
        <f t="shared" si="41"/>
        <v>0</v>
      </c>
      <c r="Q272" s="145">
        <v>0</v>
      </c>
      <c r="R272" s="145">
        <f t="shared" si="42"/>
        <v>0</v>
      </c>
      <c r="S272" s="145">
        <v>0</v>
      </c>
      <c r="T272" s="146">
        <f t="shared" si="43"/>
        <v>0</v>
      </c>
      <c r="AR272" s="147" t="s">
        <v>216</v>
      </c>
      <c r="AT272" s="147" t="s">
        <v>161</v>
      </c>
      <c r="AU272" s="147" t="s">
        <v>141</v>
      </c>
      <c r="AY272" s="13" t="s">
        <v>133</v>
      </c>
      <c r="BE272" s="148">
        <f t="shared" si="44"/>
        <v>0</v>
      </c>
      <c r="BF272" s="148">
        <f t="shared" si="45"/>
        <v>0</v>
      </c>
      <c r="BG272" s="148">
        <f t="shared" si="46"/>
        <v>0</v>
      </c>
      <c r="BH272" s="148">
        <f t="shared" si="47"/>
        <v>0</v>
      </c>
      <c r="BI272" s="148">
        <f t="shared" si="48"/>
        <v>0</v>
      </c>
      <c r="BJ272" s="13" t="s">
        <v>141</v>
      </c>
      <c r="BK272" s="148">
        <f t="shared" si="49"/>
        <v>0</v>
      </c>
      <c r="BL272" s="13" t="s">
        <v>211</v>
      </c>
      <c r="BM272" s="147" t="s">
        <v>654</v>
      </c>
    </row>
    <row r="273" spans="2:65" s="1" customFormat="1" ht="16.5" customHeight="1">
      <c r="B273" s="28"/>
      <c r="C273" s="135" t="s">
        <v>655</v>
      </c>
      <c r="D273" s="135" t="s">
        <v>136</v>
      </c>
      <c r="E273" s="136" t="s">
        <v>656</v>
      </c>
      <c r="F273" s="137" t="s">
        <v>657</v>
      </c>
      <c r="G273" s="138" t="s">
        <v>263</v>
      </c>
      <c r="H273" s="139">
        <v>19</v>
      </c>
      <c r="I273" s="140"/>
      <c r="J273" s="141">
        <f t="shared" si="40"/>
        <v>0</v>
      </c>
      <c r="K273" s="142"/>
      <c r="L273" s="28"/>
      <c r="M273" s="143" t="s">
        <v>1</v>
      </c>
      <c r="N273" s="144" t="s">
        <v>40</v>
      </c>
      <c r="P273" s="145">
        <f t="shared" si="41"/>
        <v>0</v>
      </c>
      <c r="Q273" s="145">
        <v>3.4099999999999999E-4</v>
      </c>
      <c r="R273" s="145">
        <f t="shared" si="42"/>
        <v>6.4789999999999995E-3</v>
      </c>
      <c r="S273" s="145">
        <v>0</v>
      </c>
      <c r="T273" s="146">
        <f t="shared" si="43"/>
        <v>0</v>
      </c>
      <c r="AR273" s="147" t="s">
        <v>211</v>
      </c>
      <c r="AT273" s="147" t="s">
        <v>136</v>
      </c>
      <c r="AU273" s="147" t="s">
        <v>141</v>
      </c>
      <c r="AY273" s="13" t="s">
        <v>133</v>
      </c>
      <c r="BE273" s="148">
        <f t="shared" si="44"/>
        <v>0</v>
      </c>
      <c r="BF273" s="148">
        <f t="shared" si="45"/>
        <v>0</v>
      </c>
      <c r="BG273" s="148">
        <f t="shared" si="46"/>
        <v>0</v>
      </c>
      <c r="BH273" s="148">
        <f t="shared" si="47"/>
        <v>0</v>
      </c>
      <c r="BI273" s="148">
        <f t="shared" si="48"/>
        <v>0</v>
      </c>
      <c r="BJ273" s="13" t="s">
        <v>141</v>
      </c>
      <c r="BK273" s="148">
        <f t="shared" si="49"/>
        <v>0</v>
      </c>
      <c r="BL273" s="13" t="s">
        <v>211</v>
      </c>
      <c r="BM273" s="147" t="s">
        <v>658</v>
      </c>
    </row>
    <row r="274" spans="2:65" s="1" customFormat="1" ht="16.5" customHeight="1">
      <c r="B274" s="28"/>
      <c r="C274" s="149" t="s">
        <v>659</v>
      </c>
      <c r="D274" s="149" t="s">
        <v>161</v>
      </c>
      <c r="E274" s="150" t="s">
        <v>660</v>
      </c>
      <c r="F274" s="151" t="s">
        <v>661</v>
      </c>
      <c r="G274" s="152" t="s">
        <v>263</v>
      </c>
      <c r="H274" s="153">
        <v>19</v>
      </c>
      <c r="I274" s="154"/>
      <c r="J274" s="155">
        <f t="shared" si="40"/>
        <v>0</v>
      </c>
      <c r="K274" s="156"/>
      <c r="L274" s="157"/>
      <c r="M274" s="158" t="s">
        <v>1</v>
      </c>
      <c r="N274" s="159" t="s">
        <v>40</v>
      </c>
      <c r="P274" s="145">
        <f t="shared" si="41"/>
        <v>0</v>
      </c>
      <c r="Q274" s="145">
        <v>0</v>
      </c>
      <c r="R274" s="145">
        <f t="shared" si="42"/>
        <v>0</v>
      </c>
      <c r="S274" s="145">
        <v>0</v>
      </c>
      <c r="T274" s="146">
        <f t="shared" si="43"/>
        <v>0</v>
      </c>
      <c r="AR274" s="147" t="s">
        <v>216</v>
      </c>
      <c r="AT274" s="147" t="s">
        <v>161</v>
      </c>
      <c r="AU274" s="147" t="s">
        <v>141</v>
      </c>
      <c r="AY274" s="13" t="s">
        <v>133</v>
      </c>
      <c r="BE274" s="148">
        <f t="shared" si="44"/>
        <v>0</v>
      </c>
      <c r="BF274" s="148">
        <f t="shared" si="45"/>
        <v>0</v>
      </c>
      <c r="BG274" s="148">
        <f t="shared" si="46"/>
        <v>0</v>
      </c>
      <c r="BH274" s="148">
        <f t="shared" si="47"/>
        <v>0</v>
      </c>
      <c r="BI274" s="148">
        <f t="shared" si="48"/>
        <v>0</v>
      </c>
      <c r="BJ274" s="13" t="s">
        <v>141</v>
      </c>
      <c r="BK274" s="148">
        <f t="shared" si="49"/>
        <v>0</v>
      </c>
      <c r="BL274" s="13" t="s">
        <v>211</v>
      </c>
      <c r="BM274" s="147" t="s">
        <v>662</v>
      </c>
    </row>
    <row r="275" spans="2:65" s="1" customFormat="1" ht="16.5" customHeight="1">
      <c r="B275" s="28"/>
      <c r="C275" s="135" t="s">
        <v>663</v>
      </c>
      <c r="D275" s="135" t="s">
        <v>136</v>
      </c>
      <c r="E275" s="136" t="s">
        <v>664</v>
      </c>
      <c r="F275" s="137" t="s">
        <v>665</v>
      </c>
      <c r="G275" s="138" t="s">
        <v>263</v>
      </c>
      <c r="H275" s="139">
        <v>6</v>
      </c>
      <c r="I275" s="140"/>
      <c r="J275" s="141">
        <f t="shared" si="40"/>
        <v>0</v>
      </c>
      <c r="K275" s="142"/>
      <c r="L275" s="28"/>
      <c r="M275" s="143" t="s">
        <v>1</v>
      </c>
      <c r="N275" s="144" t="s">
        <v>40</v>
      </c>
      <c r="P275" s="145">
        <f t="shared" si="41"/>
        <v>0</v>
      </c>
      <c r="Q275" s="145">
        <v>4.2559999999999999E-4</v>
      </c>
      <c r="R275" s="145">
        <f t="shared" si="42"/>
        <v>2.5536000000000001E-3</v>
      </c>
      <c r="S275" s="145">
        <v>0</v>
      </c>
      <c r="T275" s="146">
        <f t="shared" si="43"/>
        <v>0</v>
      </c>
      <c r="AR275" s="147" t="s">
        <v>211</v>
      </c>
      <c r="AT275" s="147" t="s">
        <v>136</v>
      </c>
      <c r="AU275" s="147" t="s">
        <v>141</v>
      </c>
      <c r="AY275" s="13" t="s">
        <v>133</v>
      </c>
      <c r="BE275" s="148">
        <f t="shared" si="44"/>
        <v>0</v>
      </c>
      <c r="BF275" s="148">
        <f t="shared" si="45"/>
        <v>0</v>
      </c>
      <c r="BG275" s="148">
        <f t="shared" si="46"/>
        <v>0</v>
      </c>
      <c r="BH275" s="148">
        <f t="shared" si="47"/>
        <v>0</v>
      </c>
      <c r="BI275" s="148">
        <f t="shared" si="48"/>
        <v>0</v>
      </c>
      <c r="BJ275" s="13" t="s">
        <v>141</v>
      </c>
      <c r="BK275" s="148">
        <f t="shared" si="49"/>
        <v>0</v>
      </c>
      <c r="BL275" s="13" t="s">
        <v>211</v>
      </c>
      <c r="BM275" s="147" t="s">
        <v>666</v>
      </c>
    </row>
    <row r="276" spans="2:65" s="1" customFormat="1" ht="16.5" customHeight="1">
      <c r="B276" s="28"/>
      <c r="C276" s="149" t="s">
        <v>667</v>
      </c>
      <c r="D276" s="149" t="s">
        <v>161</v>
      </c>
      <c r="E276" s="150" t="s">
        <v>668</v>
      </c>
      <c r="F276" s="151" t="s">
        <v>669</v>
      </c>
      <c r="G276" s="152" t="s">
        <v>263</v>
      </c>
      <c r="H276" s="153">
        <v>6</v>
      </c>
      <c r="I276" s="154"/>
      <c r="J276" s="155">
        <f t="shared" si="40"/>
        <v>0</v>
      </c>
      <c r="K276" s="156"/>
      <c r="L276" s="157"/>
      <c r="M276" s="158" t="s">
        <v>1</v>
      </c>
      <c r="N276" s="159" t="s">
        <v>40</v>
      </c>
      <c r="P276" s="145">
        <f t="shared" si="41"/>
        <v>0</v>
      </c>
      <c r="Q276" s="145">
        <v>0</v>
      </c>
      <c r="R276" s="145">
        <f t="shared" si="42"/>
        <v>0</v>
      </c>
      <c r="S276" s="145">
        <v>0</v>
      </c>
      <c r="T276" s="146">
        <f t="shared" si="43"/>
        <v>0</v>
      </c>
      <c r="AR276" s="147" t="s">
        <v>216</v>
      </c>
      <c r="AT276" s="147" t="s">
        <v>161</v>
      </c>
      <c r="AU276" s="147" t="s">
        <v>141</v>
      </c>
      <c r="AY276" s="13" t="s">
        <v>133</v>
      </c>
      <c r="BE276" s="148">
        <f t="shared" si="44"/>
        <v>0</v>
      </c>
      <c r="BF276" s="148">
        <f t="shared" si="45"/>
        <v>0</v>
      </c>
      <c r="BG276" s="148">
        <f t="shared" si="46"/>
        <v>0</v>
      </c>
      <c r="BH276" s="148">
        <f t="shared" si="47"/>
        <v>0</v>
      </c>
      <c r="BI276" s="148">
        <f t="shared" si="48"/>
        <v>0</v>
      </c>
      <c r="BJ276" s="13" t="s">
        <v>141</v>
      </c>
      <c r="BK276" s="148">
        <f t="shared" si="49"/>
        <v>0</v>
      </c>
      <c r="BL276" s="13" t="s">
        <v>211</v>
      </c>
      <c r="BM276" s="147" t="s">
        <v>670</v>
      </c>
    </row>
    <row r="277" spans="2:65" s="1" customFormat="1" ht="16.5" customHeight="1">
      <c r="B277" s="28"/>
      <c r="C277" s="135" t="s">
        <v>671</v>
      </c>
      <c r="D277" s="135" t="s">
        <v>136</v>
      </c>
      <c r="E277" s="136" t="s">
        <v>672</v>
      </c>
      <c r="F277" s="137" t="s">
        <v>673</v>
      </c>
      <c r="G277" s="138" t="s">
        <v>263</v>
      </c>
      <c r="H277" s="139">
        <v>6</v>
      </c>
      <c r="I277" s="140"/>
      <c r="J277" s="141">
        <f t="shared" si="40"/>
        <v>0</v>
      </c>
      <c r="K277" s="142"/>
      <c r="L277" s="28"/>
      <c r="M277" s="143" t="s">
        <v>1</v>
      </c>
      <c r="N277" s="144" t="s">
        <v>40</v>
      </c>
      <c r="P277" s="145">
        <f t="shared" si="41"/>
        <v>0</v>
      </c>
      <c r="Q277" s="145">
        <v>6.7000000000000002E-4</v>
      </c>
      <c r="R277" s="145">
        <f t="shared" si="42"/>
        <v>4.0200000000000001E-3</v>
      </c>
      <c r="S277" s="145">
        <v>0</v>
      </c>
      <c r="T277" s="146">
        <f t="shared" si="43"/>
        <v>0</v>
      </c>
      <c r="AR277" s="147" t="s">
        <v>211</v>
      </c>
      <c r="AT277" s="147" t="s">
        <v>136</v>
      </c>
      <c r="AU277" s="147" t="s">
        <v>141</v>
      </c>
      <c r="AY277" s="13" t="s">
        <v>133</v>
      </c>
      <c r="BE277" s="148">
        <f t="shared" si="44"/>
        <v>0</v>
      </c>
      <c r="BF277" s="148">
        <f t="shared" si="45"/>
        <v>0</v>
      </c>
      <c r="BG277" s="148">
        <f t="shared" si="46"/>
        <v>0</v>
      </c>
      <c r="BH277" s="148">
        <f t="shared" si="47"/>
        <v>0</v>
      </c>
      <c r="BI277" s="148">
        <f t="shared" si="48"/>
        <v>0</v>
      </c>
      <c r="BJ277" s="13" t="s">
        <v>141</v>
      </c>
      <c r="BK277" s="148">
        <f t="shared" si="49"/>
        <v>0</v>
      </c>
      <c r="BL277" s="13" t="s">
        <v>211</v>
      </c>
      <c r="BM277" s="147" t="s">
        <v>674</v>
      </c>
    </row>
    <row r="278" spans="2:65" s="1" customFormat="1" ht="24.2" customHeight="1">
      <c r="B278" s="28"/>
      <c r="C278" s="149" t="s">
        <v>675</v>
      </c>
      <c r="D278" s="149" t="s">
        <v>161</v>
      </c>
      <c r="E278" s="150" t="s">
        <v>676</v>
      </c>
      <c r="F278" s="151" t="s">
        <v>677</v>
      </c>
      <c r="G278" s="152" t="s">
        <v>263</v>
      </c>
      <c r="H278" s="153">
        <v>3</v>
      </c>
      <c r="I278" s="154"/>
      <c r="J278" s="155">
        <f t="shared" si="40"/>
        <v>0</v>
      </c>
      <c r="K278" s="156"/>
      <c r="L278" s="157"/>
      <c r="M278" s="158" t="s">
        <v>1</v>
      </c>
      <c r="N278" s="159" t="s">
        <v>40</v>
      </c>
      <c r="P278" s="145">
        <f t="shared" si="41"/>
        <v>0</v>
      </c>
      <c r="Q278" s="145">
        <v>5.8199999999999997E-3</v>
      </c>
      <c r="R278" s="145">
        <f t="shared" si="42"/>
        <v>1.746E-2</v>
      </c>
      <c r="S278" s="145">
        <v>0</v>
      </c>
      <c r="T278" s="146">
        <f t="shared" si="43"/>
        <v>0</v>
      </c>
      <c r="AR278" s="147" t="s">
        <v>216</v>
      </c>
      <c r="AT278" s="147" t="s">
        <v>161</v>
      </c>
      <c r="AU278" s="147" t="s">
        <v>141</v>
      </c>
      <c r="AY278" s="13" t="s">
        <v>133</v>
      </c>
      <c r="BE278" s="148">
        <f t="shared" si="44"/>
        <v>0</v>
      </c>
      <c r="BF278" s="148">
        <f t="shared" si="45"/>
        <v>0</v>
      </c>
      <c r="BG278" s="148">
        <f t="shared" si="46"/>
        <v>0</v>
      </c>
      <c r="BH278" s="148">
        <f t="shared" si="47"/>
        <v>0</v>
      </c>
      <c r="BI278" s="148">
        <f t="shared" si="48"/>
        <v>0</v>
      </c>
      <c r="BJ278" s="13" t="s">
        <v>141</v>
      </c>
      <c r="BK278" s="148">
        <f t="shared" si="49"/>
        <v>0</v>
      </c>
      <c r="BL278" s="13" t="s">
        <v>211</v>
      </c>
      <c r="BM278" s="147" t="s">
        <v>678</v>
      </c>
    </row>
    <row r="279" spans="2:65" s="1" customFormat="1" ht="24.2" customHeight="1">
      <c r="B279" s="28"/>
      <c r="C279" s="149" t="s">
        <v>679</v>
      </c>
      <c r="D279" s="149" t="s">
        <v>161</v>
      </c>
      <c r="E279" s="150" t="s">
        <v>680</v>
      </c>
      <c r="F279" s="151" t="s">
        <v>681</v>
      </c>
      <c r="G279" s="152" t="s">
        <v>263</v>
      </c>
      <c r="H279" s="153">
        <v>3</v>
      </c>
      <c r="I279" s="154"/>
      <c r="J279" s="155">
        <f t="shared" si="40"/>
        <v>0</v>
      </c>
      <c r="K279" s="156"/>
      <c r="L279" s="157"/>
      <c r="M279" s="158" t="s">
        <v>1</v>
      </c>
      <c r="N279" s="159" t="s">
        <v>40</v>
      </c>
      <c r="P279" s="145">
        <f t="shared" si="41"/>
        <v>0</v>
      </c>
      <c r="Q279" s="145">
        <v>5.8199999999999997E-3</v>
      </c>
      <c r="R279" s="145">
        <f t="shared" si="42"/>
        <v>1.746E-2</v>
      </c>
      <c r="S279" s="145">
        <v>0</v>
      </c>
      <c r="T279" s="146">
        <f t="shared" si="43"/>
        <v>0</v>
      </c>
      <c r="AR279" s="147" t="s">
        <v>216</v>
      </c>
      <c r="AT279" s="147" t="s">
        <v>161</v>
      </c>
      <c r="AU279" s="147" t="s">
        <v>141</v>
      </c>
      <c r="AY279" s="13" t="s">
        <v>133</v>
      </c>
      <c r="BE279" s="148">
        <f t="shared" si="44"/>
        <v>0</v>
      </c>
      <c r="BF279" s="148">
        <f t="shared" si="45"/>
        <v>0</v>
      </c>
      <c r="BG279" s="148">
        <f t="shared" si="46"/>
        <v>0</v>
      </c>
      <c r="BH279" s="148">
        <f t="shared" si="47"/>
        <v>0</v>
      </c>
      <c r="BI279" s="148">
        <f t="shared" si="48"/>
        <v>0</v>
      </c>
      <c r="BJ279" s="13" t="s">
        <v>141</v>
      </c>
      <c r="BK279" s="148">
        <f t="shared" si="49"/>
        <v>0</v>
      </c>
      <c r="BL279" s="13" t="s">
        <v>211</v>
      </c>
      <c r="BM279" s="147" t="s">
        <v>682</v>
      </c>
    </row>
    <row r="280" spans="2:65" s="1" customFormat="1" ht="16.5" customHeight="1">
      <c r="B280" s="28"/>
      <c r="C280" s="135" t="s">
        <v>683</v>
      </c>
      <c r="D280" s="135" t="s">
        <v>136</v>
      </c>
      <c r="E280" s="136" t="s">
        <v>684</v>
      </c>
      <c r="F280" s="137" t="s">
        <v>685</v>
      </c>
      <c r="G280" s="138" t="s">
        <v>263</v>
      </c>
      <c r="H280" s="139">
        <v>1</v>
      </c>
      <c r="I280" s="140"/>
      <c r="J280" s="141">
        <f t="shared" si="40"/>
        <v>0</v>
      </c>
      <c r="K280" s="142"/>
      <c r="L280" s="28"/>
      <c r="M280" s="143" t="s">
        <v>1</v>
      </c>
      <c r="N280" s="144" t="s">
        <v>40</v>
      </c>
      <c r="P280" s="145">
        <f t="shared" si="41"/>
        <v>0</v>
      </c>
      <c r="Q280" s="145">
        <v>1.3229999999999999E-4</v>
      </c>
      <c r="R280" s="145">
        <f t="shared" si="42"/>
        <v>1.3229999999999999E-4</v>
      </c>
      <c r="S280" s="145">
        <v>0</v>
      </c>
      <c r="T280" s="146">
        <f t="shared" si="43"/>
        <v>0</v>
      </c>
      <c r="AR280" s="147" t="s">
        <v>211</v>
      </c>
      <c r="AT280" s="147" t="s">
        <v>136</v>
      </c>
      <c r="AU280" s="147" t="s">
        <v>141</v>
      </c>
      <c r="AY280" s="13" t="s">
        <v>133</v>
      </c>
      <c r="BE280" s="148">
        <f t="shared" si="44"/>
        <v>0</v>
      </c>
      <c r="BF280" s="148">
        <f t="shared" si="45"/>
        <v>0</v>
      </c>
      <c r="BG280" s="148">
        <f t="shared" si="46"/>
        <v>0</v>
      </c>
      <c r="BH280" s="148">
        <f t="shared" si="47"/>
        <v>0</v>
      </c>
      <c r="BI280" s="148">
        <f t="shared" si="48"/>
        <v>0</v>
      </c>
      <c r="BJ280" s="13" t="s">
        <v>141</v>
      </c>
      <c r="BK280" s="148">
        <f t="shared" si="49"/>
        <v>0</v>
      </c>
      <c r="BL280" s="13" t="s">
        <v>211</v>
      </c>
      <c r="BM280" s="147" t="s">
        <v>686</v>
      </c>
    </row>
    <row r="281" spans="2:65" s="1" customFormat="1" ht="16.5" customHeight="1">
      <c r="B281" s="28"/>
      <c r="C281" s="149" t="s">
        <v>687</v>
      </c>
      <c r="D281" s="149" t="s">
        <v>161</v>
      </c>
      <c r="E281" s="150" t="s">
        <v>688</v>
      </c>
      <c r="F281" s="151" t="s">
        <v>689</v>
      </c>
      <c r="G281" s="152" t="s">
        <v>263</v>
      </c>
      <c r="H281" s="153">
        <v>1</v>
      </c>
      <c r="I281" s="154"/>
      <c r="J281" s="155">
        <f t="shared" si="40"/>
        <v>0</v>
      </c>
      <c r="K281" s="156"/>
      <c r="L281" s="157"/>
      <c r="M281" s="158" t="s">
        <v>1</v>
      </c>
      <c r="N281" s="159" t="s">
        <v>40</v>
      </c>
      <c r="P281" s="145">
        <f t="shared" si="41"/>
        <v>0</v>
      </c>
      <c r="Q281" s="145">
        <v>0</v>
      </c>
      <c r="R281" s="145">
        <f t="shared" si="42"/>
        <v>0</v>
      </c>
      <c r="S281" s="145">
        <v>0</v>
      </c>
      <c r="T281" s="146">
        <f t="shared" si="43"/>
        <v>0</v>
      </c>
      <c r="AR281" s="147" t="s">
        <v>216</v>
      </c>
      <c r="AT281" s="147" t="s">
        <v>161</v>
      </c>
      <c r="AU281" s="147" t="s">
        <v>141</v>
      </c>
      <c r="AY281" s="13" t="s">
        <v>133</v>
      </c>
      <c r="BE281" s="148">
        <f t="shared" si="44"/>
        <v>0</v>
      </c>
      <c r="BF281" s="148">
        <f t="shared" si="45"/>
        <v>0</v>
      </c>
      <c r="BG281" s="148">
        <f t="shared" si="46"/>
        <v>0</v>
      </c>
      <c r="BH281" s="148">
        <f t="shared" si="47"/>
        <v>0</v>
      </c>
      <c r="BI281" s="148">
        <f t="shared" si="48"/>
        <v>0</v>
      </c>
      <c r="BJ281" s="13" t="s">
        <v>141</v>
      </c>
      <c r="BK281" s="148">
        <f t="shared" si="49"/>
        <v>0</v>
      </c>
      <c r="BL281" s="13" t="s">
        <v>211</v>
      </c>
      <c r="BM281" s="147" t="s">
        <v>690</v>
      </c>
    </row>
    <row r="282" spans="2:65" s="1" customFormat="1" ht="16.5" customHeight="1">
      <c r="B282" s="28"/>
      <c r="C282" s="135" t="s">
        <v>691</v>
      </c>
      <c r="D282" s="135" t="s">
        <v>136</v>
      </c>
      <c r="E282" s="136" t="s">
        <v>692</v>
      </c>
      <c r="F282" s="137" t="s">
        <v>693</v>
      </c>
      <c r="G282" s="138" t="s">
        <v>263</v>
      </c>
      <c r="H282" s="139">
        <v>2</v>
      </c>
      <c r="I282" s="140"/>
      <c r="J282" s="141">
        <f t="shared" si="40"/>
        <v>0</v>
      </c>
      <c r="K282" s="142"/>
      <c r="L282" s="28"/>
      <c r="M282" s="143" t="s">
        <v>1</v>
      </c>
      <c r="N282" s="144" t="s">
        <v>40</v>
      </c>
      <c r="P282" s="145">
        <f t="shared" si="41"/>
        <v>0</v>
      </c>
      <c r="Q282" s="145">
        <v>1.494E-4</v>
      </c>
      <c r="R282" s="145">
        <f t="shared" si="42"/>
        <v>2.988E-4</v>
      </c>
      <c r="S282" s="145">
        <v>0</v>
      </c>
      <c r="T282" s="146">
        <f t="shared" si="43"/>
        <v>0</v>
      </c>
      <c r="AR282" s="147" t="s">
        <v>211</v>
      </c>
      <c r="AT282" s="147" t="s">
        <v>136</v>
      </c>
      <c r="AU282" s="147" t="s">
        <v>141</v>
      </c>
      <c r="AY282" s="13" t="s">
        <v>133</v>
      </c>
      <c r="BE282" s="148">
        <f t="shared" si="44"/>
        <v>0</v>
      </c>
      <c r="BF282" s="148">
        <f t="shared" si="45"/>
        <v>0</v>
      </c>
      <c r="BG282" s="148">
        <f t="shared" si="46"/>
        <v>0</v>
      </c>
      <c r="BH282" s="148">
        <f t="shared" si="47"/>
        <v>0</v>
      </c>
      <c r="BI282" s="148">
        <f t="shared" si="48"/>
        <v>0</v>
      </c>
      <c r="BJ282" s="13" t="s">
        <v>141</v>
      </c>
      <c r="BK282" s="148">
        <f t="shared" si="49"/>
        <v>0</v>
      </c>
      <c r="BL282" s="13" t="s">
        <v>211</v>
      </c>
      <c r="BM282" s="147" t="s">
        <v>694</v>
      </c>
    </row>
    <row r="283" spans="2:65" s="1" customFormat="1" ht="16.5" customHeight="1">
      <c r="B283" s="28"/>
      <c r="C283" s="149" t="s">
        <v>695</v>
      </c>
      <c r="D283" s="149" t="s">
        <v>161</v>
      </c>
      <c r="E283" s="150" t="s">
        <v>696</v>
      </c>
      <c r="F283" s="151" t="s">
        <v>697</v>
      </c>
      <c r="G283" s="152" t="s">
        <v>263</v>
      </c>
      <c r="H283" s="153">
        <v>2</v>
      </c>
      <c r="I283" s="154"/>
      <c r="J283" s="155">
        <f t="shared" si="40"/>
        <v>0</v>
      </c>
      <c r="K283" s="156"/>
      <c r="L283" s="157"/>
      <c r="M283" s="158" t="s">
        <v>1</v>
      </c>
      <c r="N283" s="159" t="s">
        <v>40</v>
      </c>
      <c r="P283" s="145">
        <f t="shared" si="41"/>
        <v>0</v>
      </c>
      <c r="Q283" s="145">
        <v>0</v>
      </c>
      <c r="R283" s="145">
        <f t="shared" si="42"/>
        <v>0</v>
      </c>
      <c r="S283" s="145">
        <v>0</v>
      </c>
      <c r="T283" s="146">
        <f t="shared" si="43"/>
        <v>0</v>
      </c>
      <c r="AR283" s="147" t="s">
        <v>216</v>
      </c>
      <c r="AT283" s="147" t="s">
        <v>161</v>
      </c>
      <c r="AU283" s="147" t="s">
        <v>141</v>
      </c>
      <c r="AY283" s="13" t="s">
        <v>133</v>
      </c>
      <c r="BE283" s="148">
        <f t="shared" si="44"/>
        <v>0</v>
      </c>
      <c r="BF283" s="148">
        <f t="shared" si="45"/>
        <v>0</v>
      </c>
      <c r="BG283" s="148">
        <f t="shared" si="46"/>
        <v>0</v>
      </c>
      <c r="BH283" s="148">
        <f t="shared" si="47"/>
        <v>0</v>
      </c>
      <c r="BI283" s="148">
        <f t="shared" si="48"/>
        <v>0</v>
      </c>
      <c r="BJ283" s="13" t="s">
        <v>141</v>
      </c>
      <c r="BK283" s="148">
        <f t="shared" si="49"/>
        <v>0</v>
      </c>
      <c r="BL283" s="13" t="s">
        <v>211</v>
      </c>
      <c r="BM283" s="147" t="s">
        <v>698</v>
      </c>
    </row>
    <row r="284" spans="2:65" s="1" customFormat="1" ht="16.5" customHeight="1">
      <c r="B284" s="28"/>
      <c r="C284" s="135" t="s">
        <v>699</v>
      </c>
      <c r="D284" s="135" t="s">
        <v>136</v>
      </c>
      <c r="E284" s="136" t="s">
        <v>700</v>
      </c>
      <c r="F284" s="137" t="s">
        <v>701</v>
      </c>
      <c r="G284" s="138" t="s">
        <v>263</v>
      </c>
      <c r="H284" s="139">
        <v>2</v>
      </c>
      <c r="I284" s="140"/>
      <c r="J284" s="141">
        <f t="shared" si="40"/>
        <v>0</v>
      </c>
      <c r="K284" s="142"/>
      <c r="L284" s="28"/>
      <c r="M284" s="143" t="s">
        <v>1</v>
      </c>
      <c r="N284" s="144" t="s">
        <v>40</v>
      </c>
      <c r="P284" s="145">
        <f t="shared" si="41"/>
        <v>0</v>
      </c>
      <c r="Q284" s="145">
        <v>1.6650000000000001E-4</v>
      </c>
      <c r="R284" s="145">
        <f t="shared" si="42"/>
        <v>3.3300000000000002E-4</v>
      </c>
      <c r="S284" s="145">
        <v>0</v>
      </c>
      <c r="T284" s="146">
        <f t="shared" si="43"/>
        <v>0</v>
      </c>
      <c r="AR284" s="147" t="s">
        <v>211</v>
      </c>
      <c r="AT284" s="147" t="s">
        <v>136</v>
      </c>
      <c r="AU284" s="147" t="s">
        <v>141</v>
      </c>
      <c r="AY284" s="13" t="s">
        <v>133</v>
      </c>
      <c r="BE284" s="148">
        <f t="shared" si="44"/>
        <v>0</v>
      </c>
      <c r="BF284" s="148">
        <f t="shared" si="45"/>
        <v>0</v>
      </c>
      <c r="BG284" s="148">
        <f t="shared" si="46"/>
        <v>0</v>
      </c>
      <c r="BH284" s="148">
        <f t="shared" si="47"/>
        <v>0</v>
      </c>
      <c r="BI284" s="148">
        <f t="shared" si="48"/>
        <v>0</v>
      </c>
      <c r="BJ284" s="13" t="s">
        <v>141</v>
      </c>
      <c r="BK284" s="148">
        <f t="shared" si="49"/>
        <v>0</v>
      </c>
      <c r="BL284" s="13" t="s">
        <v>211</v>
      </c>
      <c r="BM284" s="147" t="s">
        <v>702</v>
      </c>
    </row>
    <row r="285" spans="2:65" s="1" customFormat="1" ht="16.5" customHeight="1">
      <c r="B285" s="28"/>
      <c r="C285" s="149" t="s">
        <v>703</v>
      </c>
      <c r="D285" s="149" t="s">
        <v>161</v>
      </c>
      <c r="E285" s="150" t="s">
        <v>704</v>
      </c>
      <c r="F285" s="151" t="s">
        <v>705</v>
      </c>
      <c r="G285" s="152" t="s">
        <v>263</v>
      </c>
      <c r="H285" s="153">
        <v>2</v>
      </c>
      <c r="I285" s="154"/>
      <c r="J285" s="155">
        <f t="shared" ref="J285:J316" si="50">ROUND(I285*H285,2)</f>
        <v>0</v>
      </c>
      <c r="K285" s="156"/>
      <c r="L285" s="157"/>
      <c r="M285" s="158" t="s">
        <v>1</v>
      </c>
      <c r="N285" s="159" t="s">
        <v>40</v>
      </c>
      <c r="P285" s="145">
        <f t="shared" ref="P285:P316" si="51">O285*H285</f>
        <v>0</v>
      </c>
      <c r="Q285" s="145">
        <v>0</v>
      </c>
      <c r="R285" s="145">
        <f t="shared" ref="R285:R316" si="52">Q285*H285</f>
        <v>0</v>
      </c>
      <c r="S285" s="145">
        <v>0</v>
      </c>
      <c r="T285" s="146">
        <f t="shared" ref="T285:T316" si="53">S285*H285</f>
        <v>0</v>
      </c>
      <c r="AR285" s="147" t="s">
        <v>216</v>
      </c>
      <c r="AT285" s="147" t="s">
        <v>161</v>
      </c>
      <c r="AU285" s="147" t="s">
        <v>141</v>
      </c>
      <c r="AY285" s="13" t="s">
        <v>133</v>
      </c>
      <c r="BE285" s="148">
        <f t="shared" ref="BE285:BE316" si="54">IF(N285="základná",J285,0)</f>
        <v>0</v>
      </c>
      <c r="BF285" s="148">
        <f t="shared" ref="BF285:BF316" si="55">IF(N285="znížená",J285,0)</f>
        <v>0</v>
      </c>
      <c r="BG285" s="148">
        <f t="shared" ref="BG285:BG316" si="56">IF(N285="zákl. prenesená",J285,0)</f>
        <v>0</v>
      </c>
      <c r="BH285" s="148">
        <f t="shared" ref="BH285:BH316" si="57">IF(N285="zníž. prenesená",J285,0)</f>
        <v>0</v>
      </c>
      <c r="BI285" s="148">
        <f t="shared" ref="BI285:BI316" si="58">IF(N285="nulová",J285,0)</f>
        <v>0</v>
      </c>
      <c r="BJ285" s="13" t="s">
        <v>141</v>
      </c>
      <c r="BK285" s="148">
        <f t="shared" ref="BK285:BK316" si="59">ROUND(I285*H285,2)</f>
        <v>0</v>
      </c>
      <c r="BL285" s="13" t="s">
        <v>211</v>
      </c>
      <c r="BM285" s="147" t="s">
        <v>706</v>
      </c>
    </row>
    <row r="286" spans="2:65" s="1" customFormat="1" ht="16.5" customHeight="1">
      <c r="B286" s="28"/>
      <c r="C286" s="135" t="s">
        <v>707</v>
      </c>
      <c r="D286" s="135" t="s">
        <v>136</v>
      </c>
      <c r="E286" s="136" t="s">
        <v>708</v>
      </c>
      <c r="F286" s="137" t="s">
        <v>709</v>
      </c>
      <c r="G286" s="138" t="s">
        <v>263</v>
      </c>
      <c r="H286" s="139">
        <v>6</v>
      </c>
      <c r="I286" s="140"/>
      <c r="J286" s="141">
        <f t="shared" si="50"/>
        <v>0</v>
      </c>
      <c r="K286" s="142"/>
      <c r="L286" s="28"/>
      <c r="M286" s="143" t="s">
        <v>1</v>
      </c>
      <c r="N286" s="144" t="s">
        <v>40</v>
      </c>
      <c r="P286" s="145">
        <f t="shared" si="51"/>
        <v>0</v>
      </c>
      <c r="Q286" s="145">
        <v>1.8359999999999999E-4</v>
      </c>
      <c r="R286" s="145">
        <f t="shared" si="52"/>
        <v>1.1015999999999999E-3</v>
      </c>
      <c r="S286" s="145">
        <v>0</v>
      </c>
      <c r="T286" s="146">
        <f t="shared" si="53"/>
        <v>0</v>
      </c>
      <c r="AR286" s="147" t="s">
        <v>211</v>
      </c>
      <c r="AT286" s="147" t="s">
        <v>136</v>
      </c>
      <c r="AU286" s="147" t="s">
        <v>141</v>
      </c>
      <c r="AY286" s="13" t="s">
        <v>133</v>
      </c>
      <c r="BE286" s="148">
        <f t="shared" si="54"/>
        <v>0</v>
      </c>
      <c r="BF286" s="148">
        <f t="shared" si="55"/>
        <v>0</v>
      </c>
      <c r="BG286" s="148">
        <f t="shared" si="56"/>
        <v>0</v>
      </c>
      <c r="BH286" s="148">
        <f t="shared" si="57"/>
        <v>0</v>
      </c>
      <c r="BI286" s="148">
        <f t="shared" si="58"/>
        <v>0</v>
      </c>
      <c r="BJ286" s="13" t="s">
        <v>141</v>
      </c>
      <c r="BK286" s="148">
        <f t="shared" si="59"/>
        <v>0</v>
      </c>
      <c r="BL286" s="13" t="s">
        <v>211</v>
      </c>
      <c r="BM286" s="147" t="s">
        <v>710</v>
      </c>
    </row>
    <row r="287" spans="2:65" s="1" customFormat="1" ht="16.5" customHeight="1">
      <c r="B287" s="28"/>
      <c r="C287" s="149" t="s">
        <v>711</v>
      </c>
      <c r="D287" s="149" t="s">
        <v>161</v>
      </c>
      <c r="E287" s="150" t="s">
        <v>712</v>
      </c>
      <c r="F287" s="151" t="s">
        <v>713</v>
      </c>
      <c r="G287" s="152" t="s">
        <v>263</v>
      </c>
      <c r="H287" s="153">
        <v>6</v>
      </c>
      <c r="I287" s="154"/>
      <c r="J287" s="155">
        <f t="shared" si="50"/>
        <v>0</v>
      </c>
      <c r="K287" s="156"/>
      <c r="L287" s="157"/>
      <c r="M287" s="158" t="s">
        <v>1</v>
      </c>
      <c r="N287" s="159" t="s">
        <v>40</v>
      </c>
      <c r="P287" s="145">
        <f t="shared" si="51"/>
        <v>0</v>
      </c>
      <c r="Q287" s="145">
        <v>0</v>
      </c>
      <c r="R287" s="145">
        <f t="shared" si="52"/>
        <v>0</v>
      </c>
      <c r="S287" s="145">
        <v>0</v>
      </c>
      <c r="T287" s="146">
        <f t="shared" si="53"/>
        <v>0</v>
      </c>
      <c r="AR287" s="147" t="s">
        <v>216</v>
      </c>
      <c r="AT287" s="147" t="s">
        <v>161</v>
      </c>
      <c r="AU287" s="147" t="s">
        <v>141</v>
      </c>
      <c r="AY287" s="13" t="s">
        <v>133</v>
      </c>
      <c r="BE287" s="148">
        <f t="shared" si="54"/>
        <v>0</v>
      </c>
      <c r="BF287" s="148">
        <f t="shared" si="55"/>
        <v>0</v>
      </c>
      <c r="BG287" s="148">
        <f t="shared" si="56"/>
        <v>0</v>
      </c>
      <c r="BH287" s="148">
        <f t="shared" si="57"/>
        <v>0</v>
      </c>
      <c r="BI287" s="148">
        <f t="shared" si="58"/>
        <v>0</v>
      </c>
      <c r="BJ287" s="13" t="s">
        <v>141</v>
      </c>
      <c r="BK287" s="148">
        <f t="shared" si="59"/>
        <v>0</v>
      </c>
      <c r="BL287" s="13" t="s">
        <v>211</v>
      </c>
      <c r="BM287" s="147" t="s">
        <v>714</v>
      </c>
    </row>
    <row r="288" spans="2:65" s="1" customFormat="1" ht="16.5" customHeight="1">
      <c r="B288" s="28"/>
      <c r="C288" s="135" t="s">
        <v>715</v>
      </c>
      <c r="D288" s="135" t="s">
        <v>136</v>
      </c>
      <c r="E288" s="136" t="s">
        <v>716</v>
      </c>
      <c r="F288" s="137" t="s">
        <v>717</v>
      </c>
      <c r="G288" s="138" t="s">
        <v>263</v>
      </c>
      <c r="H288" s="139">
        <v>2</v>
      </c>
      <c r="I288" s="140"/>
      <c r="J288" s="141">
        <f t="shared" si="50"/>
        <v>0</v>
      </c>
      <c r="K288" s="142"/>
      <c r="L288" s="28"/>
      <c r="M288" s="143" t="s">
        <v>1</v>
      </c>
      <c r="N288" s="144" t="s">
        <v>40</v>
      </c>
      <c r="P288" s="145">
        <f t="shared" si="51"/>
        <v>0</v>
      </c>
      <c r="Q288" s="145">
        <v>2.42E-4</v>
      </c>
      <c r="R288" s="145">
        <f t="shared" si="52"/>
        <v>4.84E-4</v>
      </c>
      <c r="S288" s="145">
        <v>0</v>
      </c>
      <c r="T288" s="146">
        <f t="shared" si="53"/>
        <v>0</v>
      </c>
      <c r="AR288" s="147" t="s">
        <v>211</v>
      </c>
      <c r="AT288" s="147" t="s">
        <v>136</v>
      </c>
      <c r="AU288" s="147" t="s">
        <v>141</v>
      </c>
      <c r="AY288" s="13" t="s">
        <v>133</v>
      </c>
      <c r="BE288" s="148">
        <f t="shared" si="54"/>
        <v>0</v>
      </c>
      <c r="BF288" s="148">
        <f t="shared" si="55"/>
        <v>0</v>
      </c>
      <c r="BG288" s="148">
        <f t="shared" si="56"/>
        <v>0</v>
      </c>
      <c r="BH288" s="148">
        <f t="shared" si="57"/>
        <v>0</v>
      </c>
      <c r="BI288" s="148">
        <f t="shared" si="58"/>
        <v>0</v>
      </c>
      <c r="BJ288" s="13" t="s">
        <v>141</v>
      </c>
      <c r="BK288" s="148">
        <f t="shared" si="59"/>
        <v>0</v>
      </c>
      <c r="BL288" s="13" t="s">
        <v>211</v>
      </c>
      <c r="BM288" s="147" t="s">
        <v>718</v>
      </c>
    </row>
    <row r="289" spans="2:65" s="1" customFormat="1" ht="16.5" customHeight="1">
      <c r="B289" s="28"/>
      <c r="C289" s="149" t="s">
        <v>719</v>
      </c>
      <c r="D289" s="149" t="s">
        <v>161</v>
      </c>
      <c r="E289" s="150" t="s">
        <v>720</v>
      </c>
      <c r="F289" s="151" t="s">
        <v>721</v>
      </c>
      <c r="G289" s="152" t="s">
        <v>263</v>
      </c>
      <c r="H289" s="153">
        <v>2</v>
      </c>
      <c r="I289" s="154"/>
      <c r="J289" s="155">
        <f t="shared" si="50"/>
        <v>0</v>
      </c>
      <c r="K289" s="156"/>
      <c r="L289" s="157"/>
      <c r="M289" s="158" t="s">
        <v>1</v>
      </c>
      <c r="N289" s="159" t="s">
        <v>40</v>
      </c>
      <c r="P289" s="145">
        <f t="shared" si="51"/>
        <v>0</v>
      </c>
      <c r="Q289" s="145">
        <v>0</v>
      </c>
      <c r="R289" s="145">
        <f t="shared" si="52"/>
        <v>0</v>
      </c>
      <c r="S289" s="145">
        <v>0</v>
      </c>
      <c r="T289" s="146">
        <f t="shared" si="53"/>
        <v>0</v>
      </c>
      <c r="AR289" s="147" t="s">
        <v>216</v>
      </c>
      <c r="AT289" s="147" t="s">
        <v>161</v>
      </c>
      <c r="AU289" s="147" t="s">
        <v>141</v>
      </c>
      <c r="AY289" s="13" t="s">
        <v>133</v>
      </c>
      <c r="BE289" s="148">
        <f t="shared" si="54"/>
        <v>0</v>
      </c>
      <c r="BF289" s="148">
        <f t="shared" si="55"/>
        <v>0</v>
      </c>
      <c r="BG289" s="148">
        <f t="shared" si="56"/>
        <v>0</v>
      </c>
      <c r="BH289" s="148">
        <f t="shared" si="57"/>
        <v>0</v>
      </c>
      <c r="BI289" s="148">
        <f t="shared" si="58"/>
        <v>0</v>
      </c>
      <c r="BJ289" s="13" t="s">
        <v>141</v>
      </c>
      <c r="BK289" s="148">
        <f t="shared" si="59"/>
        <v>0</v>
      </c>
      <c r="BL289" s="13" t="s">
        <v>211</v>
      </c>
      <c r="BM289" s="147" t="s">
        <v>722</v>
      </c>
    </row>
    <row r="290" spans="2:65" s="1" customFormat="1" ht="16.5" customHeight="1">
      <c r="B290" s="28"/>
      <c r="C290" s="135" t="s">
        <v>723</v>
      </c>
      <c r="D290" s="135" t="s">
        <v>136</v>
      </c>
      <c r="E290" s="136" t="s">
        <v>724</v>
      </c>
      <c r="F290" s="137" t="s">
        <v>725</v>
      </c>
      <c r="G290" s="138" t="s">
        <v>263</v>
      </c>
      <c r="H290" s="139">
        <v>7</v>
      </c>
      <c r="I290" s="140"/>
      <c r="J290" s="141">
        <f t="shared" si="50"/>
        <v>0</v>
      </c>
      <c r="K290" s="142"/>
      <c r="L290" s="28"/>
      <c r="M290" s="143" t="s">
        <v>1</v>
      </c>
      <c r="N290" s="144" t="s">
        <v>40</v>
      </c>
      <c r="P290" s="145">
        <f t="shared" si="51"/>
        <v>0</v>
      </c>
      <c r="Q290" s="145">
        <v>3.4099999999999999E-4</v>
      </c>
      <c r="R290" s="145">
        <f t="shared" si="52"/>
        <v>2.3869999999999998E-3</v>
      </c>
      <c r="S290" s="145">
        <v>0</v>
      </c>
      <c r="T290" s="146">
        <f t="shared" si="53"/>
        <v>0</v>
      </c>
      <c r="AR290" s="147" t="s">
        <v>211</v>
      </c>
      <c r="AT290" s="147" t="s">
        <v>136</v>
      </c>
      <c r="AU290" s="147" t="s">
        <v>141</v>
      </c>
      <c r="AY290" s="13" t="s">
        <v>133</v>
      </c>
      <c r="BE290" s="148">
        <f t="shared" si="54"/>
        <v>0</v>
      </c>
      <c r="BF290" s="148">
        <f t="shared" si="55"/>
        <v>0</v>
      </c>
      <c r="BG290" s="148">
        <f t="shared" si="56"/>
        <v>0</v>
      </c>
      <c r="BH290" s="148">
        <f t="shared" si="57"/>
        <v>0</v>
      </c>
      <c r="BI290" s="148">
        <f t="shared" si="58"/>
        <v>0</v>
      </c>
      <c r="BJ290" s="13" t="s">
        <v>141</v>
      </c>
      <c r="BK290" s="148">
        <f t="shared" si="59"/>
        <v>0</v>
      </c>
      <c r="BL290" s="13" t="s">
        <v>211</v>
      </c>
      <c r="BM290" s="147" t="s">
        <v>726</v>
      </c>
    </row>
    <row r="291" spans="2:65" s="1" customFormat="1" ht="16.5" customHeight="1">
      <c r="B291" s="28"/>
      <c r="C291" s="149" t="s">
        <v>727</v>
      </c>
      <c r="D291" s="149" t="s">
        <v>161</v>
      </c>
      <c r="E291" s="150" t="s">
        <v>728</v>
      </c>
      <c r="F291" s="151" t="s">
        <v>729</v>
      </c>
      <c r="G291" s="152" t="s">
        <v>263</v>
      </c>
      <c r="H291" s="153">
        <v>7</v>
      </c>
      <c r="I291" s="154"/>
      <c r="J291" s="155">
        <f t="shared" si="50"/>
        <v>0</v>
      </c>
      <c r="K291" s="156"/>
      <c r="L291" s="157"/>
      <c r="M291" s="158" t="s">
        <v>1</v>
      </c>
      <c r="N291" s="159" t="s">
        <v>40</v>
      </c>
      <c r="P291" s="145">
        <f t="shared" si="51"/>
        <v>0</v>
      </c>
      <c r="Q291" s="145">
        <v>0</v>
      </c>
      <c r="R291" s="145">
        <f t="shared" si="52"/>
        <v>0</v>
      </c>
      <c r="S291" s="145">
        <v>0</v>
      </c>
      <c r="T291" s="146">
        <f t="shared" si="53"/>
        <v>0</v>
      </c>
      <c r="AR291" s="147" t="s">
        <v>216</v>
      </c>
      <c r="AT291" s="147" t="s">
        <v>161</v>
      </c>
      <c r="AU291" s="147" t="s">
        <v>141</v>
      </c>
      <c r="AY291" s="13" t="s">
        <v>133</v>
      </c>
      <c r="BE291" s="148">
        <f t="shared" si="54"/>
        <v>0</v>
      </c>
      <c r="BF291" s="148">
        <f t="shared" si="55"/>
        <v>0</v>
      </c>
      <c r="BG291" s="148">
        <f t="shared" si="56"/>
        <v>0</v>
      </c>
      <c r="BH291" s="148">
        <f t="shared" si="57"/>
        <v>0</v>
      </c>
      <c r="BI291" s="148">
        <f t="shared" si="58"/>
        <v>0</v>
      </c>
      <c r="BJ291" s="13" t="s">
        <v>141</v>
      </c>
      <c r="BK291" s="148">
        <f t="shared" si="59"/>
        <v>0</v>
      </c>
      <c r="BL291" s="13" t="s">
        <v>211</v>
      </c>
      <c r="BM291" s="147" t="s">
        <v>730</v>
      </c>
    </row>
    <row r="292" spans="2:65" s="1" customFormat="1" ht="16.5" customHeight="1">
      <c r="B292" s="28"/>
      <c r="C292" s="135" t="s">
        <v>731</v>
      </c>
      <c r="D292" s="135" t="s">
        <v>136</v>
      </c>
      <c r="E292" s="136" t="s">
        <v>732</v>
      </c>
      <c r="F292" s="137" t="s">
        <v>733</v>
      </c>
      <c r="G292" s="138" t="s">
        <v>263</v>
      </c>
      <c r="H292" s="139">
        <v>3</v>
      </c>
      <c r="I292" s="140"/>
      <c r="J292" s="141">
        <f t="shared" si="50"/>
        <v>0</v>
      </c>
      <c r="K292" s="142"/>
      <c r="L292" s="28"/>
      <c r="M292" s="143" t="s">
        <v>1</v>
      </c>
      <c r="N292" s="144" t="s">
        <v>40</v>
      </c>
      <c r="P292" s="145">
        <f t="shared" si="51"/>
        <v>0</v>
      </c>
      <c r="Q292" s="145">
        <v>4.2559999999999999E-4</v>
      </c>
      <c r="R292" s="145">
        <f t="shared" si="52"/>
        <v>1.2768E-3</v>
      </c>
      <c r="S292" s="145">
        <v>0</v>
      </c>
      <c r="T292" s="146">
        <f t="shared" si="53"/>
        <v>0</v>
      </c>
      <c r="AR292" s="147" t="s">
        <v>211</v>
      </c>
      <c r="AT292" s="147" t="s">
        <v>136</v>
      </c>
      <c r="AU292" s="147" t="s">
        <v>141</v>
      </c>
      <c r="AY292" s="13" t="s">
        <v>133</v>
      </c>
      <c r="BE292" s="148">
        <f t="shared" si="54"/>
        <v>0</v>
      </c>
      <c r="BF292" s="148">
        <f t="shared" si="55"/>
        <v>0</v>
      </c>
      <c r="BG292" s="148">
        <f t="shared" si="56"/>
        <v>0</v>
      </c>
      <c r="BH292" s="148">
        <f t="shared" si="57"/>
        <v>0</v>
      </c>
      <c r="BI292" s="148">
        <f t="shared" si="58"/>
        <v>0</v>
      </c>
      <c r="BJ292" s="13" t="s">
        <v>141</v>
      </c>
      <c r="BK292" s="148">
        <f t="shared" si="59"/>
        <v>0</v>
      </c>
      <c r="BL292" s="13" t="s">
        <v>211</v>
      </c>
      <c r="BM292" s="147" t="s">
        <v>734</v>
      </c>
    </row>
    <row r="293" spans="2:65" s="1" customFormat="1" ht="24.2" customHeight="1">
      <c r="B293" s="28"/>
      <c r="C293" s="149" t="s">
        <v>735</v>
      </c>
      <c r="D293" s="149" t="s">
        <v>161</v>
      </c>
      <c r="E293" s="150" t="s">
        <v>736</v>
      </c>
      <c r="F293" s="151" t="s">
        <v>737</v>
      </c>
      <c r="G293" s="152" t="s">
        <v>263</v>
      </c>
      <c r="H293" s="153">
        <v>3</v>
      </c>
      <c r="I293" s="154"/>
      <c r="J293" s="155">
        <f t="shared" si="50"/>
        <v>0</v>
      </c>
      <c r="K293" s="156"/>
      <c r="L293" s="157"/>
      <c r="M293" s="158" t="s">
        <v>1</v>
      </c>
      <c r="N293" s="159" t="s">
        <v>40</v>
      </c>
      <c r="P293" s="145">
        <f t="shared" si="51"/>
        <v>0</v>
      </c>
      <c r="Q293" s="145">
        <v>0</v>
      </c>
      <c r="R293" s="145">
        <f t="shared" si="52"/>
        <v>0</v>
      </c>
      <c r="S293" s="145">
        <v>0</v>
      </c>
      <c r="T293" s="146">
        <f t="shared" si="53"/>
        <v>0</v>
      </c>
      <c r="AR293" s="147" t="s">
        <v>216</v>
      </c>
      <c r="AT293" s="147" t="s">
        <v>161</v>
      </c>
      <c r="AU293" s="147" t="s">
        <v>141</v>
      </c>
      <c r="AY293" s="13" t="s">
        <v>133</v>
      </c>
      <c r="BE293" s="148">
        <f t="shared" si="54"/>
        <v>0</v>
      </c>
      <c r="BF293" s="148">
        <f t="shared" si="55"/>
        <v>0</v>
      </c>
      <c r="BG293" s="148">
        <f t="shared" si="56"/>
        <v>0</v>
      </c>
      <c r="BH293" s="148">
        <f t="shared" si="57"/>
        <v>0</v>
      </c>
      <c r="BI293" s="148">
        <f t="shared" si="58"/>
        <v>0</v>
      </c>
      <c r="BJ293" s="13" t="s">
        <v>141</v>
      </c>
      <c r="BK293" s="148">
        <f t="shared" si="59"/>
        <v>0</v>
      </c>
      <c r="BL293" s="13" t="s">
        <v>211</v>
      </c>
      <c r="BM293" s="147" t="s">
        <v>738</v>
      </c>
    </row>
    <row r="294" spans="2:65" s="1" customFormat="1" ht="16.5" customHeight="1">
      <c r="B294" s="28"/>
      <c r="C294" s="135" t="s">
        <v>739</v>
      </c>
      <c r="D294" s="135" t="s">
        <v>136</v>
      </c>
      <c r="E294" s="136" t="s">
        <v>740</v>
      </c>
      <c r="F294" s="137" t="s">
        <v>741</v>
      </c>
      <c r="G294" s="138" t="s">
        <v>263</v>
      </c>
      <c r="H294" s="139">
        <v>2</v>
      </c>
      <c r="I294" s="140"/>
      <c r="J294" s="141">
        <f t="shared" si="50"/>
        <v>0</v>
      </c>
      <c r="K294" s="142"/>
      <c r="L294" s="28"/>
      <c r="M294" s="143" t="s">
        <v>1</v>
      </c>
      <c r="N294" s="144" t="s">
        <v>40</v>
      </c>
      <c r="P294" s="145">
        <f t="shared" si="51"/>
        <v>0</v>
      </c>
      <c r="Q294" s="145">
        <v>4.2559999999999999E-4</v>
      </c>
      <c r="R294" s="145">
        <f t="shared" si="52"/>
        <v>8.5119999999999998E-4</v>
      </c>
      <c r="S294" s="145">
        <v>0</v>
      </c>
      <c r="T294" s="146">
        <f t="shared" si="53"/>
        <v>0</v>
      </c>
      <c r="AR294" s="147" t="s">
        <v>211</v>
      </c>
      <c r="AT294" s="147" t="s">
        <v>136</v>
      </c>
      <c r="AU294" s="147" t="s">
        <v>141</v>
      </c>
      <c r="AY294" s="13" t="s">
        <v>133</v>
      </c>
      <c r="BE294" s="148">
        <f t="shared" si="54"/>
        <v>0</v>
      </c>
      <c r="BF294" s="148">
        <f t="shared" si="55"/>
        <v>0</v>
      </c>
      <c r="BG294" s="148">
        <f t="shared" si="56"/>
        <v>0</v>
      </c>
      <c r="BH294" s="148">
        <f t="shared" si="57"/>
        <v>0</v>
      </c>
      <c r="BI294" s="148">
        <f t="shared" si="58"/>
        <v>0</v>
      </c>
      <c r="BJ294" s="13" t="s">
        <v>141</v>
      </c>
      <c r="BK294" s="148">
        <f t="shared" si="59"/>
        <v>0</v>
      </c>
      <c r="BL294" s="13" t="s">
        <v>211</v>
      </c>
      <c r="BM294" s="147" t="s">
        <v>742</v>
      </c>
    </row>
    <row r="295" spans="2:65" s="1" customFormat="1" ht="24.2" customHeight="1">
      <c r="B295" s="28"/>
      <c r="C295" s="149" t="s">
        <v>743</v>
      </c>
      <c r="D295" s="149" t="s">
        <v>161</v>
      </c>
      <c r="E295" s="150" t="s">
        <v>744</v>
      </c>
      <c r="F295" s="151" t="s">
        <v>745</v>
      </c>
      <c r="G295" s="152" t="s">
        <v>263</v>
      </c>
      <c r="H295" s="153">
        <v>2</v>
      </c>
      <c r="I295" s="154"/>
      <c r="J295" s="155">
        <f t="shared" si="50"/>
        <v>0</v>
      </c>
      <c r="K295" s="156"/>
      <c r="L295" s="157"/>
      <c r="M295" s="158" t="s">
        <v>1</v>
      </c>
      <c r="N295" s="159" t="s">
        <v>40</v>
      </c>
      <c r="P295" s="145">
        <f t="shared" si="51"/>
        <v>0</v>
      </c>
      <c r="Q295" s="145">
        <v>0</v>
      </c>
      <c r="R295" s="145">
        <f t="shared" si="52"/>
        <v>0</v>
      </c>
      <c r="S295" s="145">
        <v>0</v>
      </c>
      <c r="T295" s="146">
        <f t="shared" si="53"/>
        <v>0</v>
      </c>
      <c r="AR295" s="147" t="s">
        <v>216</v>
      </c>
      <c r="AT295" s="147" t="s">
        <v>161</v>
      </c>
      <c r="AU295" s="147" t="s">
        <v>141</v>
      </c>
      <c r="AY295" s="13" t="s">
        <v>133</v>
      </c>
      <c r="BE295" s="148">
        <f t="shared" si="54"/>
        <v>0</v>
      </c>
      <c r="BF295" s="148">
        <f t="shared" si="55"/>
        <v>0</v>
      </c>
      <c r="BG295" s="148">
        <f t="shared" si="56"/>
        <v>0</v>
      </c>
      <c r="BH295" s="148">
        <f t="shared" si="57"/>
        <v>0</v>
      </c>
      <c r="BI295" s="148">
        <f t="shared" si="58"/>
        <v>0</v>
      </c>
      <c r="BJ295" s="13" t="s">
        <v>141</v>
      </c>
      <c r="BK295" s="148">
        <f t="shared" si="59"/>
        <v>0</v>
      </c>
      <c r="BL295" s="13" t="s">
        <v>211</v>
      </c>
      <c r="BM295" s="147" t="s">
        <v>746</v>
      </c>
    </row>
    <row r="296" spans="2:65" s="1" customFormat="1" ht="16.5" customHeight="1">
      <c r="B296" s="28"/>
      <c r="C296" s="135" t="s">
        <v>747</v>
      </c>
      <c r="D296" s="135" t="s">
        <v>136</v>
      </c>
      <c r="E296" s="136" t="s">
        <v>748</v>
      </c>
      <c r="F296" s="137" t="s">
        <v>749</v>
      </c>
      <c r="G296" s="138" t="s">
        <v>263</v>
      </c>
      <c r="H296" s="139">
        <v>1</v>
      </c>
      <c r="I296" s="140"/>
      <c r="J296" s="141">
        <f t="shared" si="50"/>
        <v>0</v>
      </c>
      <c r="K296" s="142"/>
      <c r="L296" s="28"/>
      <c r="M296" s="143" t="s">
        <v>1</v>
      </c>
      <c r="N296" s="144" t="s">
        <v>40</v>
      </c>
      <c r="P296" s="145">
        <f t="shared" si="51"/>
        <v>0</v>
      </c>
      <c r="Q296" s="145">
        <v>4.2559999999999999E-4</v>
      </c>
      <c r="R296" s="145">
        <f t="shared" si="52"/>
        <v>4.2559999999999999E-4</v>
      </c>
      <c r="S296" s="145">
        <v>0</v>
      </c>
      <c r="T296" s="146">
        <f t="shared" si="53"/>
        <v>0</v>
      </c>
      <c r="AR296" s="147" t="s">
        <v>211</v>
      </c>
      <c r="AT296" s="147" t="s">
        <v>136</v>
      </c>
      <c r="AU296" s="147" t="s">
        <v>141</v>
      </c>
      <c r="AY296" s="13" t="s">
        <v>133</v>
      </c>
      <c r="BE296" s="148">
        <f t="shared" si="54"/>
        <v>0</v>
      </c>
      <c r="BF296" s="148">
        <f t="shared" si="55"/>
        <v>0</v>
      </c>
      <c r="BG296" s="148">
        <f t="shared" si="56"/>
        <v>0</v>
      </c>
      <c r="BH296" s="148">
        <f t="shared" si="57"/>
        <v>0</v>
      </c>
      <c r="BI296" s="148">
        <f t="shared" si="58"/>
        <v>0</v>
      </c>
      <c r="BJ296" s="13" t="s">
        <v>141</v>
      </c>
      <c r="BK296" s="148">
        <f t="shared" si="59"/>
        <v>0</v>
      </c>
      <c r="BL296" s="13" t="s">
        <v>211</v>
      </c>
      <c r="BM296" s="147" t="s">
        <v>750</v>
      </c>
    </row>
    <row r="297" spans="2:65" s="1" customFormat="1" ht="24.2" customHeight="1">
      <c r="B297" s="28"/>
      <c r="C297" s="149" t="s">
        <v>751</v>
      </c>
      <c r="D297" s="149" t="s">
        <v>161</v>
      </c>
      <c r="E297" s="150" t="s">
        <v>752</v>
      </c>
      <c r="F297" s="151" t="s">
        <v>753</v>
      </c>
      <c r="G297" s="152" t="s">
        <v>263</v>
      </c>
      <c r="H297" s="153">
        <v>1</v>
      </c>
      <c r="I297" s="154"/>
      <c r="J297" s="155">
        <f t="shared" si="50"/>
        <v>0</v>
      </c>
      <c r="K297" s="156"/>
      <c r="L297" s="157"/>
      <c r="M297" s="158" t="s">
        <v>1</v>
      </c>
      <c r="N297" s="159" t="s">
        <v>40</v>
      </c>
      <c r="P297" s="145">
        <f t="shared" si="51"/>
        <v>0</v>
      </c>
      <c r="Q297" s="145">
        <v>0</v>
      </c>
      <c r="R297" s="145">
        <f t="shared" si="52"/>
        <v>0</v>
      </c>
      <c r="S297" s="145">
        <v>0</v>
      </c>
      <c r="T297" s="146">
        <f t="shared" si="53"/>
        <v>0</v>
      </c>
      <c r="AR297" s="147" t="s">
        <v>216</v>
      </c>
      <c r="AT297" s="147" t="s">
        <v>161</v>
      </c>
      <c r="AU297" s="147" t="s">
        <v>141</v>
      </c>
      <c r="AY297" s="13" t="s">
        <v>133</v>
      </c>
      <c r="BE297" s="148">
        <f t="shared" si="54"/>
        <v>0</v>
      </c>
      <c r="BF297" s="148">
        <f t="shared" si="55"/>
        <v>0</v>
      </c>
      <c r="BG297" s="148">
        <f t="shared" si="56"/>
        <v>0</v>
      </c>
      <c r="BH297" s="148">
        <f t="shared" si="57"/>
        <v>0</v>
      </c>
      <c r="BI297" s="148">
        <f t="shared" si="58"/>
        <v>0</v>
      </c>
      <c r="BJ297" s="13" t="s">
        <v>141</v>
      </c>
      <c r="BK297" s="148">
        <f t="shared" si="59"/>
        <v>0</v>
      </c>
      <c r="BL297" s="13" t="s">
        <v>211</v>
      </c>
      <c r="BM297" s="147" t="s">
        <v>754</v>
      </c>
    </row>
    <row r="298" spans="2:65" s="1" customFormat="1" ht="24.2" customHeight="1">
      <c r="B298" s="28"/>
      <c r="C298" s="135" t="s">
        <v>755</v>
      </c>
      <c r="D298" s="135" t="s">
        <v>136</v>
      </c>
      <c r="E298" s="136" t="s">
        <v>756</v>
      </c>
      <c r="F298" s="137" t="s">
        <v>757</v>
      </c>
      <c r="G298" s="138" t="s">
        <v>263</v>
      </c>
      <c r="H298" s="139">
        <v>2</v>
      </c>
      <c r="I298" s="140"/>
      <c r="J298" s="141">
        <f t="shared" si="50"/>
        <v>0</v>
      </c>
      <c r="K298" s="142"/>
      <c r="L298" s="28"/>
      <c r="M298" s="143" t="s">
        <v>1</v>
      </c>
      <c r="N298" s="144" t="s">
        <v>40</v>
      </c>
      <c r="P298" s="145">
        <f t="shared" si="51"/>
        <v>0</v>
      </c>
      <c r="Q298" s="145">
        <v>4.2559999999999999E-4</v>
      </c>
      <c r="R298" s="145">
        <f t="shared" si="52"/>
        <v>8.5119999999999998E-4</v>
      </c>
      <c r="S298" s="145">
        <v>0</v>
      </c>
      <c r="T298" s="146">
        <f t="shared" si="53"/>
        <v>0</v>
      </c>
      <c r="AR298" s="147" t="s">
        <v>211</v>
      </c>
      <c r="AT298" s="147" t="s">
        <v>136</v>
      </c>
      <c r="AU298" s="147" t="s">
        <v>141</v>
      </c>
      <c r="AY298" s="13" t="s">
        <v>133</v>
      </c>
      <c r="BE298" s="148">
        <f t="shared" si="54"/>
        <v>0</v>
      </c>
      <c r="BF298" s="148">
        <f t="shared" si="55"/>
        <v>0</v>
      </c>
      <c r="BG298" s="148">
        <f t="shared" si="56"/>
        <v>0</v>
      </c>
      <c r="BH298" s="148">
        <f t="shared" si="57"/>
        <v>0</v>
      </c>
      <c r="BI298" s="148">
        <f t="shared" si="58"/>
        <v>0</v>
      </c>
      <c r="BJ298" s="13" t="s">
        <v>141</v>
      </c>
      <c r="BK298" s="148">
        <f t="shared" si="59"/>
        <v>0</v>
      </c>
      <c r="BL298" s="13" t="s">
        <v>211</v>
      </c>
      <c r="BM298" s="147" t="s">
        <v>758</v>
      </c>
    </row>
    <row r="299" spans="2:65" s="1" customFormat="1" ht="24.2" customHeight="1">
      <c r="B299" s="28"/>
      <c r="C299" s="149" t="s">
        <v>759</v>
      </c>
      <c r="D299" s="149" t="s">
        <v>161</v>
      </c>
      <c r="E299" s="150" t="s">
        <v>760</v>
      </c>
      <c r="F299" s="151" t="s">
        <v>761</v>
      </c>
      <c r="G299" s="152" t="s">
        <v>263</v>
      </c>
      <c r="H299" s="153">
        <v>2</v>
      </c>
      <c r="I299" s="154"/>
      <c r="J299" s="155">
        <f t="shared" si="50"/>
        <v>0</v>
      </c>
      <c r="K299" s="156"/>
      <c r="L299" s="157"/>
      <c r="M299" s="158" t="s">
        <v>1</v>
      </c>
      <c r="N299" s="159" t="s">
        <v>40</v>
      </c>
      <c r="P299" s="145">
        <f t="shared" si="51"/>
        <v>0</v>
      </c>
      <c r="Q299" s="145">
        <v>0</v>
      </c>
      <c r="R299" s="145">
        <f t="shared" si="52"/>
        <v>0</v>
      </c>
      <c r="S299" s="145">
        <v>0</v>
      </c>
      <c r="T299" s="146">
        <f t="shared" si="53"/>
        <v>0</v>
      </c>
      <c r="AR299" s="147" t="s">
        <v>216</v>
      </c>
      <c r="AT299" s="147" t="s">
        <v>161</v>
      </c>
      <c r="AU299" s="147" t="s">
        <v>141</v>
      </c>
      <c r="AY299" s="13" t="s">
        <v>133</v>
      </c>
      <c r="BE299" s="148">
        <f t="shared" si="54"/>
        <v>0</v>
      </c>
      <c r="BF299" s="148">
        <f t="shared" si="55"/>
        <v>0</v>
      </c>
      <c r="BG299" s="148">
        <f t="shared" si="56"/>
        <v>0</v>
      </c>
      <c r="BH299" s="148">
        <f t="shared" si="57"/>
        <v>0</v>
      </c>
      <c r="BI299" s="148">
        <f t="shared" si="58"/>
        <v>0</v>
      </c>
      <c r="BJ299" s="13" t="s">
        <v>141</v>
      </c>
      <c r="BK299" s="148">
        <f t="shared" si="59"/>
        <v>0</v>
      </c>
      <c r="BL299" s="13" t="s">
        <v>211</v>
      </c>
      <c r="BM299" s="147" t="s">
        <v>762</v>
      </c>
    </row>
    <row r="300" spans="2:65" s="1" customFormat="1" ht="24.2" customHeight="1">
      <c r="B300" s="28"/>
      <c r="C300" s="135" t="s">
        <v>763</v>
      </c>
      <c r="D300" s="135" t="s">
        <v>136</v>
      </c>
      <c r="E300" s="136" t="s">
        <v>764</v>
      </c>
      <c r="F300" s="137" t="s">
        <v>765</v>
      </c>
      <c r="G300" s="138" t="s">
        <v>180</v>
      </c>
      <c r="H300" s="139">
        <v>4</v>
      </c>
      <c r="I300" s="140"/>
      <c r="J300" s="141">
        <f t="shared" si="50"/>
        <v>0</v>
      </c>
      <c r="K300" s="142"/>
      <c r="L300" s="28"/>
      <c r="M300" s="143" t="s">
        <v>1</v>
      </c>
      <c r="N300" s="144" t="s">
        <v>40</v>
      </c>
      <c r="P300" s="145">
        <f t="shared" si="51"/>
        <v>0</v>
      </c>
      <c r="Q300" s="145">
        <v>8.9603999999999997E-4</v>
      </c>
      <c r="R300" s="145">
        <f t="shared" si="52"/>
        <v>3.5841599999999999E-3</v>
      </c>
      <c r="S300" s="145">
        <v>0</v>
      </c>
      <c r="T300" s="146">
        <f t="shared" si="53"/>
        <v>0</v>
      </c>
      <c r="AR300" s="147" t="s">
        <v>211</v>
      </c>
      <c r="AT300" s="147" t="s">
        <v>136</v>
      </c>
      <c r="AU300" s="147" t="s">
        <v>141</v>
      </c>
      <c r="AY300" s="13" t="s">
        <v>133</v>
      </c>
      <c r="BE300" s="148">
        <f t="shared" si="54"/>
        <v>0</v>
      </c>
      <c r="BF300" s="148">
        <f t="shared" si="55"/>
        <v>0</v>
      </c>
      <c r="BG300" s="148">
        <f t="shared" si="56"/>
        <v>0</v>
      </c>
      <c r="BH300" s="148">
        <f t="shared" si="57"/>
        <v>0</v>
      </c>
      <c r="BI300" s="148">
        <f t="shared" si="58"/>
        <v>0</v>
      </c>
      <c r="BJ300" s="13" t="s">
        <v>141</v>
      </c>
      <c r="BK300" s="148">
        <f t="shared" si="59"/>
        <v>0</v>
      </c>
      <c r="BL300" s="13" t="s">
        <v>211</v>
      </c>
      <c r="BM300" s="147" t="s">
        <v>766</v>
      </c>
    </row>
    <row r="301" spans="2:65" s="1" customFormat="1" ht="24.2" customHeight="1">
      <c r="B301" s="28"/>
      <c r="C301" s="149" t="s">
        <v>767</v>
      </c>
      <c r="D301" s="149" t="s">
        <v>161</v>
      </c>
      <c r="E301" s="150" t="s">
        <v>768</v>
      </c>
      <c r="F301" s="151" t="s">
        <v>769</v>
      </c>
      <c r="G301" s="152" t="s">
        <v>263</v>
      </c>
      <c r="H301" s="153">
        <v>1</v>
      </c>
      <c r="I301" s="154"/>
      <c r="J301" s="155">
        <f t="shared" si="50"/>
        <v>0</v>
      </c>
      <c r="K301" s="156"/>
      <c r="L301" s="157"/>
      <c r="M301" s="158" t="s">
        <v>1</v>
      </c>
      <c r="N301" s="159" t="s">
        <v>40</v>
      </c>
      <c r="P301" s="145">
        <f t="shared" si="51"/>
        <v>0</v>
      </c>
      <c r="Q301" s="145">
        <v>6.9999999999999994E-5</v>
      </c>
      <c r="R301" s="145">
        <f t="shared" si="52"/>
        <v>6.9999999999999994E-5</v>
      </c>
      <c r="S301" s="145">
        <v>0</v>
      </c>
      <c r="T301" s="146">
        <f t="shared" si="53"/>
        <v>0</v>
      </c>
      <c r="AR301" s="147" t="s">
        <v>770</v>
      </c>
      <c r="AT301" s="147" t="s">
        <v>161</v>
      </c>
      <c r="AU301" s="147" t="s">
        <v>141</v>
      </c>
      <c r="AY301" s="13" t="s">
        <v>133</v>
      </c>
      <c r="BE301" s="148">
        <f t="shared" si="54"/>
        <v>0</v>
      </c>
      <c r="BF301" s="148">
        <f t="shared" si="55"/>
        <v>0</v>
      </c>
      <c r="BG301" s="148">
        <f t="shared" si="56"/>
        <v>0</v>
      </c>
      <c r="BH301" s="148">
        <f t="shared" si="57"/>
        <v>0</v>
      </c>
      <c r="BI301" s="148">
        <f t="shared" si="58"/>
        <v>0</v>
      </c>
      <c r="BJ301" s="13" t="s">
        <v>141</v>
      </c>
      <c r="BK301" s="148">
        <f t="shared" si="59"/>
        <v>0</v>
      </c>
      <c r="BL301" s="13" t="s">
        <v>770</v>
      </c>
      <c r="BM301" s="147" t="s">
        <v>771</v>
      </c>
    </row>
    <row r="302" spans="2:65" s="1" customFormat="1" ht="24.2" customHeight="1">
      <c r="B302" s="28"/>
      <c r="C302" s="149" t="s">
        <v>772</v>
      </c>
      <c r="D302" s="149" t="s">
        <v>161</v>
      </c>
      <c r="E302" s="150" t="s">
        <v>773</v>
      </c>
      <c r="F302" s="151" t="s">
        <v>774</v>
      </c>
      <c r="G302" s="152" t="s">
        <v>263</v>
      </c>
      <c r="H302" s="153">
        <v>1</v>
      </c>
      <c r="I302" s="154"/>
      <c r="J302" s="155">
        <f t="shared" si="50"/>
        <v>0</v>
      </c>
      <c r="K302" s="156"/>
      <c r="L302" s="157"/>
      <c r="M302" s="158" t="s">
        <v>1</v>
      </c>
      <c r="N302" s="159" t="s">
        <v>40</v>
      </c>
      <c r="P302" s="145">
        <f t="shared" si="51"/>
        <v>0</v>
      </c>
      <c r="Q302" s="145">
        <v>2.9999999999999997E-4</v>
      </c>
      <c r="R302" s="145">
        <f t="shared" si="52"/>
        <v>2.9999999999999997E-4</v>
      </c>
      <c r="S302" s="145">
        <v>0</v>
      </c>
      <c r="T302" s="146">
        <f t="shared" si="53"/>
        <v>0</v>
      </c>
      <c r="AR302" s="147" t="s">
        <v>770</v>
      </c>
      <c r="AT302" s="147" t="s">
        <v>161</v>
      </c>
      <c r="AU302" s="147" t="s">
        <v>141</v>
      </c>
      <c r="AY302" s="13" t="s">
        <v>133</v>
      </c>
      <c r="BE302" s="148">
        <f t="shared" si="54"/>
        <v>0</v>
      </c>
      <c r="BF302" s="148">
        <f t="shared" si="55"/>
        <v>0</v>
      </c>
      <c r="BG302" s="148">
        <f t="shared" si="56"/>
        <v>0</v>
      </c>
      <c r="BH302" s="148">
        <f t="shared" si="57"/>
        <v>0</v>
      </c>
      <c r="BI302" s="148">
        <f t="shared" si="58"/>
        <v>0</v>
      </c>
      <c r="BJ302" s="13" t="s">
        <v>141</v>
      </c>
      <c r="BK302" s="148">
        <f t="shared" si="59"/>
        <v>0</v>
      </c>
      <c r="BL302" s="13" t="s">
        <v>770</v>
      </c>
      <c r="BM302" s="147" t="s">
        <v>775</v>
      </c>
    </row>
    <row r="303" spans="2:65" s="1" customFormat="1" ht="16.5" customHeight="1">
      <c r="B303" s="28"/>
      <c r="C303" s="135" t="s">
        <v>776</v>
      </c>
      <c r="D303" s="135" t="s">
        <v>136</v>
      </c>
      <c r="E303" s="136" t="s">
        <v>777</v>
      </c>
      <c r="F303" s="137" t="s">
        <v>778</v>
      </c>
      <c r="G303" s="138" t="s">
        <v>180</v>
      </c>
      <c r="H303" s="139">
        <v>56</v>
      </c>
      <c r="I303" s="140"/>
      <c r="J303" s="141">
        <f t="shared" si="50"/>
        <v>0</v>
      </c>
      <c r="K303" s="142"/>
      <c r="L303" s="28"/>
      <c r="M303" s="143" t="s">
        <v>1</v>
      </c>
      <c r="N303" s="144" t="s">
        <v>40</v>
      </c>
      <c r="P303" s="145">
        <f t="shared" si="51"/>
        <v>0</v>
      </c>
      <c r="Q303" s="145">
        <v>7.7000000000000001E-5</v>
      </c>
      <c r="R303" s="145">
        <f t="shared" si="52"/>
        <v>4.3119999999999999E-3</v>
      </c>
      <c r="S303" s="145">
        <v>0</v>
      </c>
      <c r="T303" s="146">
        <f t="shared" si="53"/>
        <v>0</v>
      </c>
      <c r="AR303" s="147" t="s">
        <v>211</v>
      </c>
      <c r="AT303" s="147" t="s">
        <v>136</v>
      </c>
      <c r="AU303" s="147" t="s">
        <v>141</v>
      </c>
      <c r="AY303" s="13" t="s">
        <v>133</v>
      </c>
      <c r="BE303" s="148">
        <f t="shared" si="54"/>
        <v>0</v>
      </c>
      <c r="BF303" s="148">
        <f t="shared" si="55"/>
        <v>0</v>
      </c>
      <c r="BG303" s="148">
        <f t="shared" si="56"/>
        <v>0</v>
      </c>
      <c r="BH303" s="148">
        <f t="shared" si="57"/>
        <v>0</v>
      </c>
      <c r="BI303" s="148">
        <f t="shared" si="58"/>
        <v>0</v>
      </c>
      <c r="BJ303" s="13" t="s">
        <v>141</v>
      </c>
      <c r="BK303" s="148">
        <f t="shared" si="59"/>
        <v>0</v>
      </c>
      <c r="BL303" s="13" t="s">
        <v>211</v>
      </c>
      <c r="BM303" s="147" t="s">
        <v>779</v>
      </c>
    </row>
    <row r="304" spans="2:65" s="1" customFormat="1" ht="24.2" customHeight="1">
      <c r="B304" s="28"/>
      <c r="C304" s="149" t="s">
        <v>780</v>
      </c>
      <c r="D304" s="149" t="s">
        <v>161</v>
      </c>
      <c r="E304" s="150" t="s">
        <v>781</v>
      </c>
      <c r="F304" s="151" t="s">
        <v>782</v>
      </c>
      <c r="G304" s="152" t="s">
        <v>180</v>
      </c>
      <c r="H304" s="153">
        <v>56</v>
      </c>
      <c r="I304" s="154"/>
      <c r="J304" s="155">
        <f t="shared" si="50"/>
        <v>0</v>
      </c>
      <c r="K304" s="156"/>
      <c r="L304" s="157"/>
      <c r="M304" s="158" t="s">
        <v>1</v>
      </c>
      <c r="N304" s="159" t="s">
        <v>40</v>
      </c>
      <c r="P304" s="145">
        <f t="shared" si="51"/>
        <v>0</v>
      </c>
      <c r="Q304" s="145">
        <v>2.8999999999999998E-3</v>
      </c>
      <c r="R304" s="145">
        <f t="shared" si="52"/>
        <v>0.16239999999999999</v>
      </c>
      <c r="S304" s="145">
        <v>0</v>
      </c>
      <c r="T304" s="146">
        <f t="shared" si="53"/>
        <v>0</v>
      </c>
      <c r="AR304" s="147" t="s">
        <v>216</v>
      </c>
      <c r="AT304" s="147" t="s">
        <v>161</v>
      </c>
      <c r="AU304" s="147" t="s">
        <v>141</v>
      </c>
      <c r="AY304" s="13" t="s">
        <v>133</v>
      </c>
      <c r="BE304" s="148">
        <f t="shared" si="54"/>
        <v>0</v>
      </c>
      <c r="BF304" s="148">
        <f t="shared" si="55"/>
        <v>0</v>
      </c>
      <c r="BG304" s="148">
        <f t="shared" si="56"/>
        <v>0</v>
      </c>
      <c r="BH304" s="148">
        <f t="shared" si="57"/>
        <v>0</v>
      </c>
      <c r="BI304" s="148">
        <f t="shared" si="58"/>
        <v>0</v>
      </c>
      <c r="BJ304" s="13" t="s">
        <v>141</v>
      </c>
      <c r="BK304" s="148">
        <f t="shared" si="59"/>
        <v>0</v>
      </c>
      <c r="BL304" s="13" t="s">
        <v>211</v>
      </c>
      <c r="BM304" s="147" t="s">
        <v>783</v>
      </c>
    </row>
    <row r="305" spans="2:65" s="1" customFormat="1" ht="21.75" customHeight="1">
      <c r="B305" s="28"/>
      <c r="C305" s="135" t="s">
        <v>784</v>
      </c>
      <c r="D305" s="135" t="s">
        <v>136</v>
      </c>
      <c r="E305" s="136" t="s">
        <v>785</v>
      </c>
      <c r="F305" s="137" t="s">
        <v>786</v>
      </c>
      <c r="G305" s="138" t="s">
        <v>263</v>
      </c>
      <c r="H305" s="139">
        <v>1</v>
      </c>
      <c r="I305" s="140"/>
      <c r="J305" s="141">
        <f t="shared" si="50"/>
        <v>0</v>
      </c>
      <c r="K305" s="142"/>
      <c r="L305" s="28"/>
      <c r="M305" s="143" t="s">
        <v>1</v>
      </c>
      <c r="N305" s="144" t="s">
        <v>40</v>
      </c>
      <c r="P305" s="145">
        <f t="shared" si="51"/>
        <v>0</v>
      </c>
      <c r="Q305" s="145">
        <v>0</v>
      </c>
      <c r="R305" s="145">
        <f t="shared" si="52"/>
        <v>0</v>
      </c>
      <c r="S305" s="145">
        <v>0</v>
      </c>
      <c r="T305" s="146">
        <f t="shared" si="53"/>
        <v>0</v>
      </c>
      <c r="AR305" s="147" t="s">
        <v>211</v>
      </c>
      <c r="AT305" s="147" t="s">
        <v>136</v>
      </c>
      <c r="AU305" s="147" t="s">
        <v>141</v>
      </c>
      <c r="AY305" s="13" t="s">
        <v>133</v>
      </c>
      <c r="BE305" s="148">
        <f t="shared" si="54"/>
        <v>0</v>
      </c>
      <c r="BF305" s="148">
        <f t="shared" si="55"/>
        <v>0</v>
      </c>
      <c r="BG305" s="148">
        <f t="shared" si="56"/>
        <v>0</v>
      </c>
      <c r="BH305" s="148">
        <f t="shared" si="57"/>
        <v>0</v>
      </c>
      <c r="BI305" s="148">
        <f t="shared" si="58"/>
        <v>0</v>
      </c>
      <c r="BJ305" s="13" t="s">
        <v>141</v>
      </c>
      <c r="BK305" s="148">
        <f t="shared" si="59"/>
        <v>0</v>
      </c>
      <c r="BL305" s="13" t="s">
        <v>211</v>
      </c>
      <c r="BM305" s="147" t="s">
        <v>787</v>
      </c>
    </row>
    <row r="306" spans="2:65" s="1" customFormat="1" ht="16.5" customHeight="1">
      <c r="B306" s="28"/>
      <c r="C306" s="149" t="s">
        <v>788</v>
      </c>
      <c r="D306" s="149" t="s">
        <v>161</v>
      </c>
      <c r="E306" s="150" t="s">
        <v>789</v>
      </c>
      <c r="F306" s="151" t="s">
        <v>790</v>
      </c>
      <c r="G306" s="152" t="s">
        <v>263</v>
      </c>
      <c r="H306" s="153">
        <v>1</v>
      </c>
      <c r="I306" s="154"/>
      <c r="J306" s="155">
        <f t="shared" si="50"/>
        <v>0</v>
      </c>
      <c r="K306" s="156"/>
      <c r="L306" s="157"/>
      <c r="M306" s="158" t="s">
        <v>1</v>
      </c>
      <c r="N306" s="159" t="s">
        <v>40</v>
      </c>
      <c r="P306" s="145">
        <f t="shared" si="51"/>
        <v>0</v>
      </c>
      <c r="Q306" s="145">
        <v>0</v>
      </c>
      <c r="R306" s="145">
        <f t="shared" si="52"/>
        <v>0</v>
      </c>
      <c r="S306" s="145">
        <v>0</v>
      </c>
      <c r="T306" s="146">
        <f t="shared" si="53"/>
        <v>0</v>
      </c>
      <c r="AR306" s="147" t="s">
        <v>216</v>
      </c>
      <c r="AT306" s="147" t="s">
        <v>161</v>
      </c>
      <c r="AU306" s="147" t="s">
        <v>141</v>
      </c>
      <c r="AY306" s="13" t="s">
        <v>133</v>
      </c>
      <c r="BE306" s="148">
        <f t="shared" si="54"/>
        <v>0</v>
      </c>
      <c r="BF306" s="148">
        <f t="shared" si="55"/>
        <v>0</v>
      </c>
      <c r="BG306" s="148">
        <f t="shared" si="56"/>
        <v>0</v>
      </c>
      <c r="BH306" s="148">
        <f t="shared" si="57"/>
        <v>0</v>
      </c>
      <c r="BI306" s="148">
        <f t="shared" si="58"/>
        <v>0</v>
      </c>
      <c r="BJ306" s="13" t="s">
        <v>141</v>
      </c>
      <c r="BK306" s="148">
        <f t="shared" si="59"/>
        <v>0</v>
      </c>
      <c r="BL306" s="13" t="s">
        <v>211</v>
      </c>
      <c r="BM306" s="147" t="s">
        <v>791</v>
      </c>
    </row>
    <row r="307" spans="2:65" s="1" customFormat="1" ht="16.5" customHeight="1">
      <c r="B307" s="28"/>
      <c r="C307" s="135" t="s">
        <v>792</v>
      </c>
      <c r="D307" s="135" t="s">
        <v>136</v>
      </c>
      <c r="E307" s="136" t="s">
        <v>793</v>
      </c>
      <c r="F307" s="137" t="s">
        <v>794</v>
      </c>
      <c r="G307" s="138" t="s">
        <v>263</v>
      </c>
      <c r="H307" s="139">
        <v>1</v>
      </c>
      <c r="I307" s="140"/>
      <c r="J307" s="141">
        <f t="shared" si="50"/>
        <v>0</v>
      </c>
      <c r="K307" s="142"/>
      <c r="L307" s="28"/>
      <c r="M307" s="143" t="s">
        <v>1</v>
      </c>
      <c r="N307" s="144" t="s">
        <v>40</v>
      </c>
      <c r="P307" s="145">
        <f t="shared" si="51"/>
        <v>0</v>
      </c>
      <c r="Q307" s="145">
        <v>0</v>
      </c>
      <c r="R307" s="145">
        <f t="shared" si="52"/>
        <v>0</v>
      </c>
      <c r="S307" s="145">
        <v>0</v>
      </c>
      <c r="T307" s="146">
        <f t="shared" si="53"/>
        <v>0</v>
      </c>
      <c r="AR307" s="147" t="s">
        <v>211</v>
      </c>
      <c r="AT307" s="147" t="s">
        <v>136</v>
      </c>
      <c r="AU307" s="147" t="s">
        <v>141</v>
      </c>
      <c r="AY307" s="13" t="s">
        <v>133</v>
      </c>
      <c r="BE307" s="148">
        <f t="shared" si="54"/>
        <v>0</v>
      </c>
      <c r="BF307" s="148">
        <f t="shared" si="55"/>
        <v>0</v>
      </c>
      <c r="BG307" s="148">
        <f t="shared" si="56"/>
        <v>0</v>
      </c>
      <c r="BH307" s="148">
        <f t="shared" si="57"/>
        <v>0</v>
      </c>
      <c r="BI307" s="148">
        <f t="shared" si="58"/>
        <v>0</v>
      </c>
      <c r="BJ307" s="13" t="s">
        <v>141</v>
      </c>
      <c r="BK307" s="148">
        <f t="shared" si="59"/>
        <v>0</v>
      </c>
      <c r="BL307" s="13" t="s">
        <v>211</v>
      </c>
      <c r="BM307" s="147" t="s">
        <v>795</v>
      </c>
    </row>
    <row r="308" spans="2:65" s="1" customFormat="1" ht="16.5" customHeight="1">
      <c r="B308" s="28"/>
      <c r="C308" s="149" t="s">
        <v>796</v>
      </c>
      <c r="D308" s="149" t="s">
        <v>161</v>
      </c>
      <c r="E308" s="150" t="s">
        <v>797</v>
      </c>
      <c r="F308" s="151" t="s">
        <v>798</v>
      </c>
      <c r="G308" s="152" t="s">
        <v>263</v>
      </c>
      <c r="H308" s="153">
        <v>1</v>
      </c>
      <c r="I308" s="154"/>
      <c r="J308" s="155">
        <f t="shared" si="50"/>
        <v>0</v>
      </c>
      <c r="K308" s="156"/>
      <c r="L308" s="157"/>
      <c r="M308" s="158" t="s">
        <v>1</v>
      </c>
      <c r="N308" s="159" t="s">
        <v>40</v>
      </c>
      <c r="P308" s="145">
        <f t="shared" si="51"/>
        <v>0</v>
      </c>
      <c r="Q308" s="145">
        <v>0</v>
      </c>
      <c r="R308" s="145">
        <f t="shared" si="52"/>
        <v>0</v>
      </c>
      <c r="S308" s="145">
        <v>0</v>
      </c>
      <c r="T308" s="146">
        <f t="shared" si="53"/>
        <v>0</v>
      </c>
      <c r="AR308" s="147" t="s">
        <v>216</v>
      </c>
      <c r="AT308" s="147" t="s">
        <v>161</v>
      </c>
      <c r="AU308" s="147" t="s">
        <v>141</v>
      </c>
      <c r="AY308" s="13" t="s">
        <v>133</v>
      </c>
      <c r="BE308" s="148">
        <f t="shared" si="54"/>
        <v>0</v>
      </c>
      <c r="BF308" s="148">
        <f t="shared" si="55"/>
        <v>0</v>
      </c>
      <c r="BG308" s="148">
        <f t="shared" si="56"/>
        <v>0</v>
      </c>
      <c r="BH308" s="148">
        <f t="shared" si="57"/>
        <v>0</v>
      </c>
      <c r="BI308" s="148">
        <f t="shared" si="58"/>
        <v>0</v>
      </c>
      <c r="BJ308" s="13" t="s">
        <v>141</v>
      </c>
      <c r="BK308" s="148">
        <f t="shared" si="59"/>
        <v>0</v>
      </c>
      <c r="BL308" s="13" t="s">
        <v>211</v>
      </c>
      <c r="BM308" s="147" t="s">
        <v>799</v>
      </c>
    </row>
    <row r="309" spans="2:65" s="1" customFormat="1" ht="16.5" customHeight="1">
      <c r="B309" s="28"/>
      <c r="C309" s="135" t="s">
        <v>800</v>
      </c>
      <c r="D309" s="135" t="s">
        <v>136</v>
      </c>
      <c r="E309" s="136" t="s">
        <v>801</v>
      </c>
      <c r="F309" s="137" t="s">
        <v>802</v>
      </c>
      <c r="G309" s="138" t="s">
        <v>263</v>
      </c>
      <c r="H309" s="139">
        <v>20</v>
      </c>
      <c r="I309" s="140"/>
      <c r="J309" s="141">
        <f t="shared" si="50"/>
        <v>0</v>
      </c>
      <c r="K309" s="142"/>
      <c r="L309" s="28"/>
      <c r="M309" s="143" t="s">
        <v>1</v>
      </c>
      <c r="N309" s="144" t="s">
        <v>40</v>
      </c>
      <c r="P309" s="145">
        <f t="shared" si="51"/>
        <v>0</v>
      </c>
      <c r="Q309" s="145">
        <v>0</v>
      </c>
      <c r="R309" s="145">
        <f t="shared" si="52"/>
        <v>0</v>
      </c>
      <c r="S309" s="145">
        <v>0</v>
      </c>
      <c r="T309" s="146">
        <f t="shared" si="53"/>
        <v>0</v>
      </c>
      <c r="AR309" s="147" t="s">
        <v>211</v>
      </c>
      <c r="AT309" s="147" t="s">
        <v>136</v>
      </c>
      <c r="AU309" s="147" t="s">
        <v>141</v>
      </c>
      <c r="AY309" s="13" t="s">
        <v>133</v>
      </c>
      <c r="BE309" s="148">
        <f t="shared" si="54"/>
        <v>0</v>
      </c>
      <c r="BF309" s="148">
        <f t="shared" si="55"/>
        <v>0</v>
      </c>
      <c r="BG309" s="148">
        <f t="shared" si="56"/>
        <v>0</v>
      </c>
      <c r="BH309" s="148">
        <f t="shared" si="57"/>
        <v>0</v>
      </c>
      <c r="BI309" s="148">
        <f t="shared" si="58"/>
        <v>0</v>
      </c>
      <c r="BJ309" s="13" t="s">
        <v>141</v>
      </c>
      <c r="BK309" s="148">
        <f t="shared" si="59"/>
        <v>0</v>
      </c>
      <c r="BL309" s="13" t="s">
        <v>211</v>
      </c>
      <c r="BM309" s="147" t="s">
        <v>803</v>
      </c>
    </row>
    <row r="310" spans="2:65" s="1" customFormat="1" ht="16.5" customHeight="1">
      <c r="B310" s="28"/>
      <c r="C310" s="149" t="s">
        <v>804</v>
      </c>
      <c r="D310" s="149" t="s">
        <v>161</v>
      </c>
      <c r="E310" s="150" t="s">
        <v>805</v>
      </c>
      <c r="F310" s="151" t="s">
        <v>806</v>
      </c>
      <c r="G310" s="152" t="s">
        <v>263</v>
      </c>
      <c r="H310" s="153">
        <v>20</v>
      </c>
      <c r="I310" s="154"/>
      <c r="J310" s="155">
        <f t="shared" si="50"/>
        <v>0</v>
      </c>
      <c r="K310" s="156"/>
      <c r="L310" s="157"/>
      <c r="M310" s="158" t="s">
        <v>1</v>
      </c>
      <c r="N310" s="159" t="s">
        <v>40</v>
      </c>
      <c r="P310" s="145">
        <f t="shared" si="51"/>
        <v>0</v>
      </c>
      <c r="Q310" s="145">
        <v>0</v>
      </c>
      <c r="R310" s="145">
        <f t="shared" si="52"/>
        <v>0</v>
      </c>
      <c r="S310" s="145">
        <v>0</v>
      </c>
      <c r="T310" s="146">
        <f t="shared" si="53"/>
        <v>0</v>
      </c>
      <c r="AR310" s="147" t="s">
        <v>216</v>
      </c>
      <c r="AT310" s="147" t="s">
        <v>161</v>
      </c>
      <c r="AU310" s="147" t="s">
        <v>141</v>
      </c>
      <c r="AY310" s="13" t="s">
        <v>133</v>
      </c>
      <c r="BE310" s="148">
        <f t="shared" si="54"/>
        <v>0</v>
      </c>
      <c r="BF310" s="148">
        <f t="shared" si="55"/>
        <v>0</v>
      </c>
      <c r="BG310" s="148">
        <f t="shared" si="56"/>
        <v>0</v>
      </c>
      <c r="BH310" s="148">
        <f t="shared" si="57"/>
        <v>0</v>
      </c>
      <c r="BI310" s="148">
        <f t="shared" si="58"/>
        <v>0</v>
      </c>
      <c r="BJ310" s="13" t="s">
        <v>141</v>
      </c>
      <c r="BK310" s="148">
        <f t="shared" si="59"/>
        <v>0</v>
      </c>
      <c r="BL310" s="13" t="s">
        <v>211</v>
      </c>
      <c r="BM310" s="147" t="s">
        <v>807</v>
      </c>
    </row>
    <row r="311" spans="2:65" s="1" customFormat="1" ht="16.5" customHeight="1">
      <c r="B311" s="28"/>
      <c r="C311" s="135" t="s">
        <v>808</v>
      </c>
      <c r="D311" s="135" t="s">
        <v>136</v>
      </c>
      <c r="E311" s="136" t="s">
        <v>809</v>
      </c>
      <c r="F311" s="137" t="s">
        <v>810</v>
      </c>
      <c r="G311" s="138" t="s">
        <v>263</v>
      </c>
      <c r="H311" s="139">
        <v>2</v>
      </c>
      <c r="I311" s="140"/>
      <c r="J311" s="141">
        <f t="shared" si="50"/>
        <v>0</v>
      </c>
      <c r="K311" s="142"/>
      <c r="L311" s="28"/>
      <c r="M311" s="143" t="s">
        <v>1</v>
      </c>
      <c r="N311" s="144" t="s">
        <v>40</v>
      </c>
      <c r="P311" s="145">
        <f t="shared" si="51"/>
        <v>0</v>
      </c>
      <c r="Q311" s="145">
        <v>0</v>
      </c>
      <c r="R311" s="145">
        <f t="shared" si="52"/>
        <v>0</v>
      </c>
      <c r="S311" s="145">
        <v>0</v>
      </c>
      <c r="T311" s="146">
        <f t="shared" si="53"/>
        <v>0</v>
      </c>
      <c r="AR311" s="147" t="s">
        <v>211</v>
      </c>
      <c r="AT311" s="147" t="s">
        <v>136</v>
      </c>
      <c r="AU311" s="147" t="s">
        <v>141</v>
      </c>
      <c r="AY311" s="13" t="s">
        <v>133</v>
      </c>
      <c r="BE311" s="148">
        <f t="shared" si="54"/>
        <v>0</v>
      </c>
      <c r="BF311" s="148">
        <f t="shared" si="55"/>
        <v>0</v>
      </c>
      <c r="BG311" s="148">
        <f t="shared" si="56"/>
        <v>0</v>
      </c>
      <c r="BH311" s="148">
        <f t="shared" si="57"/>
        <v>0</v>
      </c>
      <c r="BI311" s="148">
        <f t="shared" si="58"/>
        <v>0</v>
      </c>
      <c r="BJ311" s="13" t="s">
        <v>141</v>
      </c>
      <c r="BK311" s="148">
        <f t="shared" si="59"/>
        <v>0</v>
      </c>
      <c r="BL311" s="13" t="s">
        <v>211</v>
      </c>
      <c r="BM311" s="147" t="s">
        <v>811</v>
      </c>
    </row>
    <row r="312" spans="2:65" s="1" customFormat="1" ht="21.75" customHeight="1">
      <c r="B312" s="28"/>
      <c r="C312" s="149" t="s">
        <v>812</v>
      </c>
      <c r="D312" s="149" t="s">
        <v>161</v>
      </c>
      <c r="E312" s="150" t="s">
        <v>813</v>
      </c>
      <c r="F312" s="151" t="s">
        <v>814</v>
      </c>
      <c r="G312" s="152" t="s">
        <v>263</v>
      </c>
      <c r="H312" s="153">
        <v>2</v>
      </c>
      <c r="I312" s="154"/>
      <c r="J312" s="155">
        <f t="shared" si="50"/>
        <v>0</v>
      </c>
      <c r="K312" s="156"/>
      <c r="L312" s="157"/>
      <c r="M312" s="158" t="s">
        <v>1</v>
      </c>
      <c r="N312" s="159" t="s">
        <v>40</v>
      </c>
      <c r="P312" s="145">
        <f t="shared" si="51"/>
        <v>0</v>
      </c>
      <c r="Q312" s="145">
        <v>0</v>
      </c>
      <c r="R312" s="145">
        <f t="shared" si="52"/>
        <v>0</v>
      </c>
      <c r="S312" s="145">
        <v>0</v>
      </c>
      <c r="T312" s="146">
        <f t="shared" si="53"/>
        <v>0</v>
      </c>
      <c r="AR312" s="147" t="s">
        <v>216</v>
      </c>
      <c r="AT312" s="147" t="s">
        <v>161</v>
      </c>
      <c r="AU312" s="147" t="s">
        <v>141</v>
      </c>
      <c r="AY312" s="13" t="s">
        <v>133</v>
      </c>
      <c r="BE312" s="148">
        <f t="shared" si="54"/>
        <v>0</v>
      </c>
      <c r="BF312" s="148">
        <f t="shared" si="55"/>
        <v>0</v>
      </c>
      <c r="BG312" s="148">
        <f t="shared" si="56"/>
        <v>0</v>
      </c>
      <c r="BH312" s="148">
        <f t="shared" si="57"/>
        <v>0</v>
      </c>
      <c r="BI312" s="148">
        <f t="shared" si="58"/>
        <v>0</v>
      </c>
      <c r="BJ312" s="13" t="s">
        <v>141</v>
      </c>
      <c r="BK312" s="148">
        <f t="shared" si="59"/>
        <v>0</v>
      </c>
      <c r="BL312" s="13" t="s">
        <v>211</v>
      </c>
      <c r="BM312" s="147" t="s">
        <v>815</v>
      </c>
    </row>
    <row r="313" spans="2:65" s="1" customFormat="1" ht="16.5" customHeight="1">
      <c r="B313" s="28"/>
      <c r="C313" s="135" t="s">
        <v>816</v>
      </c>
      <c r="D313" s="135" t="s">
        <v>136</v>
      </c>
      <c r="E313" s="136" t="s">
        <v>817</v>
      </c>
      <c r="F313" s="137" t="s">
        <v>818</v>
      </c>
      <c r="G313" s="138" t="s">
        <v>263</v>
      </c>
      <c r="H313" s="139">
        <v>2</v>
      </c>
      <c r="I313" s="140"/>
      <c r="J313" s="141">
        <f t="shared" si="50"/>
        <v>0</v>
      </c>
      <c r="K313" s="142"/>
      <c r="L313" s="28"/>
      <c r="M313" s="143" t="s">
        <v>1</v>
      </c>
      <c r="N313" s="144" t="s">
        <v>40</v>
      </c>
      <c r="P313" s="145">
        <f t="shared" si="51"/>
        <v>0</v>
      </c>
      <c r="Q313" s="145">
        <v>0</v>
      </c>
      <c r="R313" s="145">
        <f t="shared" si="52"/>
        <v>0</v>
      </c>
      <c r="S313" s="145">
        <v>0</v>
      </c>
      <c r="T313" s="146">
        <f t="shared" si="53"/>
        <v>0</v>
      </c>
      <c r="AR313" s="147" t="s">
        <v>211</v>
      </c>
      <c r="AT313" s="147" t="s">
        <v>136</v>
      </c>
      <c r="AU313" s="147" t="s">
        <v>141</v>
      </c>
      <c r="AY313" s="13" t="s">
        <v>133</v>
      </c>
      <c r="BE313" s="148">
        <f t="shared" si="54"/>
        <v>0</v>
      </c>
      <c r="BF313" s="148">
        <f t="shared" si="55"/>
        <v>0</v>
      </c>
      <c r="BG313" s="148">
        <f t="shared" si="56"/>
        <v>0</v>
      </c>
      <c r="BH313" s="148">
        <f t="shared" si="57"/>
        <v>0</v>
      </c>
      <c r="BI313" s="148">
        <f t="shared" si="58"/>
        <v>0</v>
      </c>
      <c r="BJ313" s="13" t="s">
        <v>141</v>
      </c>
      <c r="BK313" s="148">
        <f t="shared" si="59"/>
        <v>0</v>
      </c>
      <c r="BL313" s="13" t="s">
        <v>211</v>
      </c>
      <c r="BM313" s="147" t="s">
        <v>819</v>
      </c>
    </row>
    <row r="314" spans="2:65" s="1" customFormat="1" ht="24.2" customHeight="1">
      <c r="B314" s="28"/>
      <c r="C314" s="149" t="s">
        <v>820</v>
      </c>
      <c r="D314" s="149" t="s">
        <v>161</v>
      </c>
      <c r="E314" s="150" t="s">
        <v>821</v>
      </c>
      <c r="F314" s="151" t="s">
        <v>822</v>
      </c>
      <c r="G314" s="152" t="s">
        <v>263</v>
      </c>
      <c r="H314" s="153">
        <v>2</v>
      </c>
      <c r="I314" s="154"/>
      <c r="J314" s="155">
        <f t="shared" si="50"/>
        <v>0</v>
      </c>
      <c r="K314" s="156"/>
      <c r="L314" s="157"/>
      <c r="M314" s="158" t="s">
        <v>1</v>
      </c>
      <c r="N314" s="159" t="s">
        <v>40</v>
      </c>
      <c r="P314" s="145">
        <f t="shared" si="51"/>
        <v>0</v>
      </c>
      <c r="Q314" s="145">
        <v>0</v>
      </c>
      <c r="R314" s="145">
        <f t="shared" si="52"/>
        <v>0</v>
      </c>
      <c r="S314" s="145">
        <v>0</v>
      </c>
      <c r="T314" s="146">
        <f t="shared" si="53"/>
        <v>0</v>
      </c>
      <c r="AR314" s="147" t="s">
        <v>216</v>
      </c>
      <c r="AT314" s="147" t="s">
        <v>161</v>
      </c>
      <c r="AU314" s="147" t="s">
        <v>141</v>
      </c>
      <c r="AY314" s="13" t="s">
        <v>133</v>
      </c>
      <c r="BE314" s="148">
        <f t="shared" si="54"/>
        <v>0</v>
      </c>
      <c r="BF314" s="148">
        <f t="shared" si="55"/>
        <v>0</v>
      </c>
      <c r="BG314" s="148">
        <f t="shared" si="56"/>
        <v>0</v>
      </c>
      <c r="BH314" s="148">
        <f t="shared" si="57"/>
        <v>0</v>
      </c>
      <c r="BI314" s="148">
        <f t="shared" si="58"/>
        <v>0</v>
      </c>
      <c r="BJ314" s="13" t="s">
        <v>141</v>
      </c>
      <c r="BK314" s="148">
        <f t="shared" si="59"/>
        <v>0</v>
      </c>
      <c r="BL314" s="13" t="s">
        <v>211</v>
      </c>
      <c r="BM314" s="147" t="s">
        <v>823</v>
      </c>
    </row>
    <row r="315" spans="2:65" s="1" customFormat="1" ht="16.5" customHeight="1">
      <c r="B315" s="28"/>
      <c r="C315" s="135" t="s">
        <v>824</v>
      </c>
      <c r="D315" s="135" t="s">
        <v>136</v>
      </c>
      <c r="E315" s="136" t="s">
        <v>825</v>
      </c>
      <c r="F315" s="137" t="s">
        <v>826</v>
      </c>
      <c r="G315" s="138" t="s">
        <v>263</v>
      </c>
      <c r="H315" s="139">
        <v>2</v>
      </c>
      <c r="I315" s="140"/>
      <c r="J315" s="141">
        <f t="shared" si="50"/>
        <v>0</v>
      </c>
      <c r="K315" s="142"/>
      <c r="L315" s="28"/>
      <c r="M315" s="143" t="s">
        <v>1</v>
      </c>
      <c r="N315" s="144" t="s">
        <v>40</v>
      </c>
      <c r="P315" s="145">
        <f t="shared" si="51"/>
        <v>0</v>
      </c>
      <c r="Q315" s="145">
        <v>0</v>
      </c>
      <c r="R315" s="145">
        <f t="shared" si="52"/>
        <v>0</v>
      </c>
      <c r="S315" s="145">
        <v>0</v>
      </c>
      <c r="T315" s="146">
        <f t="shared" si="53"/>
        <v>0</v>
      </c>
      <c r="AR315" s="147" t="s">
        <v>211</v>
      </c>
      <c r="AT315" s="147" t="s">
        <v>136</v>
      </c>
      <c r="AU315" s="147" t="s">
        <v>141</v>
      </c>
      <c r="AY315" s="13" t="s">
        <v>133</v>
      </c>
      <c r="BE315" s="148">
        <f t="shared" si="54"/>
        <v>0</v>
      </c>
      <c r="BF315" s="148">
        <f t="shared" si="55"/>
        <v>0</v>
      </c>
      <c r="BG315" s="148">
        <f t="shared" si="56"/>
        <v>0</v>
      </c>
      <c r="BH315" s="148">
        <f t="shared" si="57"/>
        <v>0</v>
      </c>
      <c r="BI315" s="148">
        <f t="shared" si="58"/>
        <v>0</v>
      </c>
      <c r="BJ315" s="13" t="s">
        <v>141</v>
      </c>
      <c r="BK315" s="148">
        <f t="shared" si="59"/>
        <v>0</v>
      </c>
      <c r="BL315" s="13" t="s">
        <v>211</v>
      </c>
      <c r="BM315" s="147" t="s">
        <v>827</v>
      </c>
    </row>
    <row r="316" spans="2:65" s="1" customFormat="1" ht="24.2" customHeight="1">
      <c r="B316" s="28"/>
      <c r="C316" s="149" t="s">
        <v>828</v>
      </c>
      <c r="D316" s="149" t="s">
        <v>161</v>
      </c>
      <c r="E316" s="150" t="s">
        <v>829</v>
      </c>
      <c r="F316" s="151" t="s">
        <v>830</v>
      </c>
      <c r="G316" s="152" t="s">
        <v>263</v>
      </c>
      <c r="H316" s="153">
        <v>2</v>
      </c>
      <c r="I316" s="154"/>
      <c r="J316" s="155">
        <f t="shared" si="50"/>
        <v>0</v>
      </c>
      <c r="K316" s="156"/>
      <c r="L316" s="157"/>
      <c r="M316" s="158" t="s">
        <v>1</v>
      </c>
      <c r="N316" s="159" t="s">
        <v>40</v>
      </c>
      <c r="P316" s="145">
        <f t="shared" si="51"/>
        <v>0</v>
      </c>
      <c r="Q316" s="145">
        <v>0</v>
      </c>
      <c r="R316" s="145">
        <f t="shared" si="52"/>
        <v>0</v>
      </c>
      <c r="S316" s="145">
        <v>0</v>
      </c>
      <c r="T316" s="146">
        <f t="shared" si="53"/>
        <v>0</v>
      </c>
      <c r="AR316" s="147" t="s">
        <v>216</v>
      </c>
      <c r="AT316" s="147" t="s">
        <v>161</v>
      </c>
      <c r="AU316" s="147" t="s">
        <v>141</v>
      </c>
      <c r="AY316" s="13" t="s">
        <v>133</v>
      </c>
      <c r="BE316" s="148">
        <f t="shared" si="54"/>
        <v>0</v>
      </c>
      <c r="BF316" s="148">
        <f t="shared" si="55"/>
        <v>0</v>
      </c>
      <c r="BG316" s="148">
        <f t="shared" si="56"/>
        <v>0</v>
      </c>
      <c r="BH316" s="148">
        <f t="shared" si="57"/>
        <v>0</v>
      </c>
      <c r="BI316" s="148">
        <f t="shared" si="58"/>
        <v>0</v>
      </c>
      <c r="BJ316" s="13" t="s">
        <v>141</v>
      </c>
      <c r="BK316" s="148">
        <f t="shared" si="59"/>
        <v>0</v>
      </c>
      <c r="BL316" s="13" t="s">
        <v>211</v>
      </c>
      <c r="BM316" s="147" t="s">
        <v>831</v>
      </c>
    </row>
    <row r="317" spans="2:65" s="1" customFormat="1" ht="16.5" customHeight="1">
      <c r="B317" s="28"/>
      <c r="C317" s="135" t="s">
        <v>832</v>
      </c>
      <c r="D317" s="135" t="s">
        <v>136</v>
      </c>
      <c r="E317" s="136" t="s">
        <v>833</v>
      </c>
      <c r="F317" s="137" t="s">
        <v>834</v>
      </c>
      <c r="G317" s="138" t="s">
        <v>263</v>
      </c>
      <c r="H317" s="139">
        <v>4</v>
      </c>
      <c r="I317" s="140"/>
      <c r="J317" s="141">
        <f t="shared" ref="J317:J348" si="60">ROUND(I317*H317,2)</f>
        <v>0</v>
      </c>
      <c r="K317" s="142"/>
      <c r="L317" s="28"/>
      <c r="M317" s="143" t="s">
        <v>1</v>
      </c>
      <c r="N317" s="144" t="s">
        <v>40</v>
      </c>
      <c r="P317" s="145">
        <f t="shared" ref="P317:P348" si="61">O317*H317</f>
        <v>0</v>
      </c>
      <c r="Q317" s="145">
        <v>0</v>
      </c>
      <c r="R317" s="145">
        <f t="shared" ref="R317:R348" si="62">Q317*H317</f>
        <v>0</v>
      </c>
      <c r="S317" s="145">
        <v>0</v>
      </c>
      <c r="T317" s="146">
        <f t="shared" ref="T317:T348" si="63">S317*H317</f>
        <v>0</v>
      </c>
      <c r="AR317" s="147" t="s">
        <v>211</v>
      </c>
      <c r="AT317" s="147" t="s">
        <v>136</v>
      </c>
      <c r="AU317" s="147" t="s">
        <v>141</v>
      </c>
      <c r="AY317" s="13" t="s">
        <v>133</v>
      </c>
      <c r="BE317" s="148">
        <f t="shared" ref="BE317:BE348" si="64">IF(N317="základná",J317,0)</f>
        <v>0</v>
      </c>
      <c r="BF317" s="148">
        <f t="shared" ref="BF317:BF348" si="65">IF(N317="znížená",J317,0)</f>
        <v>0</v>
      </c>
      <c r="BG317" s="148">
        <f t="shared" ref="BG317:BG348" si="66">IF(N317="zákl. prenesená",J317,0)</f>
        <v>0</v>
      </c>
      <c r="BH317" s="148">
        <f t="shared" ref="BH317:BH348" si="67">IF(N317="zníž. prenesená",J317,0)</f>
        <v>0</v>
      </c>
      <c r="BI317" s="148">
        <f t="shared" ref="BI317:BI348" si="68">IF(N317="nulová",J317,0)</f>
        <v>0</v>
      </c>
      <c r="BJ317" s="13" t="s">
        <v>141</v>
      </c>
      <c r="BK317" s="148">
        <f t="shared" ref="BK317:BK348" si="69">ROUND(I317*H317,2)</f>
        <v>0</v>
      </c>
      <c r="BL317" s="13" t="s">
        <v>211</v>
      </c>
      <c r="BM317" s="147" t="s">
        <v>835</v>
      </c>
    </row>
    <row r="318" spans="2:65" s="1" customFormat="1" ht="24.2" customHeight="1">
      <c r="B318" s="28"/>
      <c r="C318" s="149" t="s">
        <v>770</v>
      </c>
      <c r="D318" s="149" t="s">
        <v>161</v>
      </c>
      <c r="E318" s="150" t="s">
        <v>836</v>
      </c>
      <c r="F318" s="151" t="s">
        <v>837</v>
      </c>
      <c r="G318" s="152" t="s">
        <v>263</v>
      </c>
      <c r="H318" s="153">
        <v>4</v>
      </c>
      <c r="I318" s="154"/>
      <c r="J318" s="155">
        <f t="shared" si="60"/>
        <v>0</v>
      </c>
      <c r="K318" s="156"/>
      <c r="L318" s="157"/>
      <c r="M318" s="158" t="s">
        <v>1</v>
      </c>
      <c r="N318" s="159" t="s">
        <v>40</v>
      </c>
      <c r="P318" s="145">
        <f t="shared" si="61"/>
        <v>0</v>
      </c>
      <c r="Q318" s="145">
        <v>0</v>
      </c>
      <c r="R318" s="145">
        <f t="shared" si="62"/>
        <v>0</v>
      </c>
      <c r="S318" s="145">
        <v>0</v>
      </c>
      <c r="T318" s="146">
        <f t="shared" si="63"/>
        <v>0</v>
      </c>
      <c r="AR318" s="147" t="s">
        <v>216</v>
      </c>
      <c r="AT318" s="147" t="s">
        <v>161</v>
      </c>
      <c r="AU318" s="147" t="s">
        <v>141</v>
      </c>
      <c r="AY318" s="13" t="s">
        <v>133</v>
      </c>
      <c r="BE318" s="148">
        <f t="shared" si="64"/>
        <v>0</v>
      </c>
      <c r="BF318" s="148">
        <f t="shared" si="65"/>
        <v>0</v>
      </c>
      <c r="BG318" s="148">
        <f t="shared" si="66"/>
        <v>0</v>
      </c>
      <c r="BH318" s="148">
        <f t="shared" si="67"/>
        <v>0</v>
      </c>
      <c r="BI318" s="148">
        <f t="shared" si="68"/>
        <v>0</v>
      </c>
      <c r="BJ318" s="13" t="s">
        <v>141</v>
      </c>
      <c r="BK318" s="148">
        <f t="shared" si="69"/>
        <v>0</v>
      </c>
      <c r="BL318" s="13" t="s">
        <v>211</v>
      </c>
      <c r="BM318" s="147" t="s">
        <v>838</v>
      </c>
    </row>
    <row r="319" spans="2:65" s="1" customFormat="1" ht="16.5" customHeight="1">
      <c r="B319" s="28"/>
      <c r="C319" s="135" t="s">
        <v>839</v>
      </c>
      <c r="D319" s="135" t="s">
        <v>136</v>
      </c>
      <c r="E319" s="136" t="s">
        <v>840</v>
      </c>
      <c r="F319" s="137" t="s">
        <v>841</v>
      </c>
      <c r="G319" s="138" t="s">
        <v>263</v>
      </c>
      <c r="H319" s="139">
        <v>4</v>
      </c>
      <c r="I319" s="140"/>
      <c r="J319" s="141">
        <f t="shared" si="60"/>
        <v>0</v>
      </c>
      <c r="K319" s="142"/>
      <c r="L319" s="28"/>
      <c r="M319" s="143" t="s">
        <v>1</v>
      </c>
      <c r="N319" s="144" t="s">
        <v>40</v>
      </c>
      <c r="P319" s="145">
        <f t="shared" si="61"/>
        <v>0</v>
      </c>
      <c r="Q319" s="145">
        <v>0</v>
      </c>
      <c r="R319" s="145">
        <f t="shared" si="62"/>
        <v>0</v>
      </c>
      <c r="S319" s="145">
        <v>0</v>
      </c>
      <c r="T319" s="146">
        <f t="shared" si="63"/>
        <v>0</v>
      </c>
      <c r="AR319" s="147" t="s">
        <v>211</v>
      </c>
      <c r="AT319" s="147" t="s">
        <v>136</v>
      </c>
      <c r="AU319" s="147" t="s">
        <v>141</v>
      </c>
      <c r="AY319" s="13" t="s">
        <v>133</v>
      </c>
      <c r="BE319" s="148">
        <f t="shared" si="64"/>
        <v>0</v>
      </c>
      <c r="BF319" s="148">
        <f t="shared" si="65"/>
        <v>0</v>
      </c>
      <c r="BG319" s="148">
        <f t="shared" si="66"/>
        <v>0</v>
      </c>
      <c r="BH319" s="148">
        <f t="shared" si="67"/>
        <v>0</v>
      </c>
      <c r="BI319" s="148">
        <f t="shared" si="68"/>
        <v>0</v>
      </c>
      <c r="BJ319" s="13" t="s">
        <v>141</v>
      </c>
      <c r="BK319" s="148">
        <f t="shared" si="69"/>
        <v>0</v>
      </c>
      <c r="BL319" s="13" t="s">
        <v>211</v>
      </c>
      <c r="BM319" s="147" t="s">
        <v>842</v>
      </c>
    </row>
    <row r="320" spans="2:65" s="1" customFormat="1" ht="24.2" customHeight="1">
      <c r="B320" s="28"/>
      <c r="C320" s="149" t="s">
        <v>843</v>
      </c>
      <c r="D320" s="149" t="s">
        <v>161</v>
      </c>
      <c r="E320" s="150" t="s">
        <v>844</v>
      </c>
      <c r="F320" s="151" t="s">
        <v>845</v>
      </c>
      <c r="G320" s="152" t="s">
        <v>263</v>
      </c>
      <c r="H320" s="153">
        <v>4</v>
      </c>
      <c r="I320" s="154"/>
      <c r="J320" s="155">
        <f t="shared" si="60"/>
        <v>0</v>
      </c>
      <c r="K320" s="156"/>
      <c r="L320" s="157"/>
      <c r="M320" s="158" t="s">
        <v>1</v>
      </c>
      <c r="N320" s="159" t="s">
        <v>40</v>
      </c>
      <c r="P320" s="145">
        <f t="shared" si="61"/>
        <v>0</v>
      </c>
      <c r="Q320" s="145">
        <v>0</v>
      </c>
      <c r="R320" s="145">
        <f t="shared" si="62"/>
        <v>0</v>
      </c>
      <c r="S320" s="145">
        <v>0</v>
      </c>
      <c r="T320" s="146">
        <f t="shared" si="63"/>
        <v>0</v>
      </c>
      <c r="AR320" s="147" t="s">
        <v>216</v>
      </c>
      <c r="AT320" s="147" t="s">
        <v>161</v>
      </c>
      <c r="AU320" s="147" t="s">
        <v>141</v>
      </c>
      <c r="AY320" s="13" t="s">
        <v>133</v>
      </c>
      <c r="BE320" s="148">
        <f t="shared" si="64"/>
        <v>0</v>
      </c>
      <c r="BF320" s="148">
        <f t="shared" si="65"/>
        <v>0</v>
      </c>
      <c r="BG320" s="148">
        <f t="shared" si="66"/>
        <v>0</v>
      </c>
      <c r="BH320" s="148">
        <f t="shared" si="67"/>
        <v>0</v>
      </c>
      <c r="BI320" s="148">
        <f t="shared" si="68"/>
        <v>0</v>
      </c>
      <c r="BJ320" s="13" t="s">
        <v>141</v>
      </c>
      <c r="BK320" s="148">
        <f t="shared" si="69"/>
        <v>0</v>
      </c>
      <c r="BL320" s="13" t="s">
        <v>211</v>
      </c>
      <c r="BM320" s="147" t="s">
        <v>846</v>
      </c>
    </row>
    <row r="321" spans="2:65" s="1" customFormat="1" ht="16.5" customHeight="1">
      <c r="B321" s="28"/>
      <c r="C321" s="135" t="s">
        <v>847</v>
      </c>
      <c r="D321" s="135" t="s">
        <v>136</v>
      </c>
      <c r="E321" s="136" t="s">
        <v>848</v>
      </c>
      <c r="F321" s="137" t="s">
        <v>849</v>
      </c>
      <c r="G321" s="138" t="s">
        <v>263</v>
      </c>
      <c r="H321" s="139">
        <v>2</v>
      </c>
      <c r="I321" s="140"/>
      <c r="J321" s="141">
        <f t="shared" si="60"/>
        <v>0</v>
      </c>
      <c r="K321" s="142"/>
      <c r="L321" s="28"/>
      <c r="M321" s="143" t="s">
        <v>1</v>
      </c>
      <c r="N321" s="144" t="s">
        <v>40</v>
      </c>
      <c r="P321" s="145">
        <f t="shared" si="61"/>
        <v>0</v>
      </c>
      <c r="Q321" s="145">
        <v>0</v>
      </c>
      <c r="R321" s="145">
        <f t="shared" si="62"/>
        <v>0</v>
      </c>
      <c r="S321" s="145">
        <v>0</v>
      </c>
      <c r="T321" s="146">
        <f t="shared" si="63"/>
        <v>0</v>
      </c>
      <c r="AR321" s="147" t="s">
        <v>211</v>
      </c>
      <c r="AT321" s="147" t="s">
        <v>136</v>
      </c>
      <c r="AU321" s="147" t="s">
        <v>141</v>
      </c>
      <c r="AY321" s="13" t="s">
        <v>133</v>
      </c>
      <c r="BE321" s="148">
        <f t="shared" si="64"/>
        <v>0</v>
      </c>
      <c r="BF321" s="148">
        <f t="shared" si="65"/>
        <v>0</v>
      </c>
      <c r="BG321" s="148">
        <f t="shared" si="66"/>
        <v>0</v>
      </c>
      <c r="BH321" s="148">
        <f t="shared" si="67"/>
        <v>0</v>
      </c>
      <c r="BI321" s="148">
        <f t="shared" si="68"/>
        <v>0</v>
      </c>
      <c r="BJ321" s="13" t="s">
        <v>141</v>
      </c>
      <c r="BK321" s="148">
        <f t="shared" si="69"/>
        <v>0</v>
      </c>
      <c r="BL321" s="13" t="s">
        <v>211</v>
      </c>
      <c r="BM321" s="147" t="s">
        <v>850</v>
      </c>
    </row>
    <row r="322" spans="2:65" s="1" customFormat="1" ht="24.2" customHeight="1">
      <c r="B322" s="28"/>
      <c r="C322" s="149" t="s">
        <v>851</v>
      </c>
      <c r="D322" s="149" t="s">
        <v>161</v>
      </c>
      <c r="E322" s="150" t="s">
        <v>852</v>
      </c>
      <c r="F322" s="151" t="s">
        <v>853</v>
      </c>
      <c r="G322" s="152" t="s">
        <v>263</v>
      </c>
      <c r="H322" s="153">
        <v>2</v>
      </c>
      <c r="I322" s="154"/>
      <c r="J322" s="155">
        <f t="shared" si="60"/>
        <v>0</v>
      </c>
      <c r="K322" s="156"/>
      <c r="L322" s="157"/>
      <c r="M322" s="158" t="s">
        <v>1</v>
      </c>
      <c r="N322" s="159" t="s">
        <v>40</v>
      </c>
      <c r="P322" s="145">
        <f t="shared" si="61"/>
        <v>0</v>
      </c>
      <c r="Q322" s="145">
        <v>0</v>
      </c>
      <c r="R322" s="145">
        <f t="shared" si="62"/>
        <v>0</v>
      </c>
      <c r="S322" s="145">
        <v>0</v>
      </c>
      <c r="T322" s="146">
        <f t="shared" si="63"/>
        <v>0</v>
      </c>
      <c r="AR322" s="147" t="s">
        <v>216</v>
      </c>
      <c r="AT322" s="147" t="s">
        <v>161</v>
      </c>
      <c r="AU322" s="147" t="s">
        <v>141</v>
      </c>
      <c r="AY322" s="13" t="s">
        <v>133</v>
      </c>
      <c r="BE322" s="148">
        <f t="shared" si="64"/>
        <v>0</v>
      </c>
      <c r="BF322" s="148">
        <f t="shared" si="65"/>
        <v>0</v>
      </c>
      <c r="BG322" s="148">
        <f t="shared" si="66"/>
        <v>0</v>
      </c>
      <c r="BH322" s="148">
        <f t="shared" si="67"/>
        <v>0</v>
      </c>
      <c r="BI322" s="148">
        <f t="shared" si="68"/>
        <v>0</v>
      </c>
      <c r="BJ322" s="13" t="s">
        <v>141</v>
      </c>
      <c r="BK322" s="148">
        <f t="shared" si="69"/>
        <v>0</v>
      </c>
      <c r="BL322" s="13" t="s">
        <v>211</v>
      </c>
      <c r="BM322" s="147" t="s">
        <v>854</v>
      </c>
    </row>
    <row r="323" spans="2:65" s="1" customFormat="1" ht="16.5" customHeight="1">
      <c r="B323" s="28"/>
      <c r="C323" s="135" t="s">
        <v>855</v>
      </c>
      <c r="D323" s="135" t="s">
        <v>136</v>
      </c>
      <c r="E323" s="136" t="s">
        <v>856</v>
      </c>
      <c r="F323" s="137" t="s">
        <v>857</v>
      </c>
      <c r="G323" s="138" t="s">
        <v>263</v>
      </c>
      <c r="H323" s="139">
        <v>4</v>
      </c>
      <c r="I323" s="140"/>
      <c r="J323" s="141">
        <f t="shared" si="60"/>
        <v>0</v>
      </c>
      <c r="K323" s="142"/>
      <c r="L323" s="28"/>
      <c r="M323" s="143" t="s">
        <v>1</v>
      </c>
      <c r="N323" s="144" t="s">
        <v>40</v>
      </c>
      <c r="P323" s="145">
        <f t="shared" si="61"/>
        <v>0</v>
      </c>
      <c r="Q323" s="145">
        <v>0</v>
      </c>
      <c r="R323" s="145">
        <f t="shared" si="62"/>
        <v>0</v>
      </c>
      <c r="S323" s="145">
        <v>0</v>
      </c>
      <c r="T323" s="146">
        <f t="shared" si="63"/>
        <v>0</v>
      </c>
      <c r="AR323" s="147" t="s">
        <v>211</v>
      </c>
      <c r="AT323" s="147" t="s">
        <v>136</v>
      </c>
      <c r="AU323" s="147" t="s">
        <v>141</v>
      </c>
      <c r="AY323" s="13" t="s">
        <v>133</v>
      </c>
      <c r="BE323" s="148">
        <f t="shared" si="64"/>
        <v>0</v>
      </c>
      <c r="BF323" s="148">
        <f t="shared" si="65"/>
        <v>0</v>
      </c>
      <c r="BG323" s="148">
        <f t="shared" si="66"/>
        <v>0</v>
      </c>
      <c r="BH323" s="148">
        <f t="shared" si="67"/>
        <v>0</v>
      </c>
      <c r="BI323" s="148">
        <f t="shared" si="68"/>
        <v>0</v>
      </c>
      <c r="BJ323" s="13" t="s">
        <v>141</v>
      </c>
      <c r="BK323" s="148">
        <f t="shared" si="69"/>
        <v>0</v>
      </c>
      <c r="BL323" s="13" t="s">
        <v>211</v>
      </c>
      <c r="BM323" s="147" t="s">
        <v>858</v>
      </c>
    </row>
    <row r="324" spans="2:65" s="1" customFormat="1" ht="24.2" customHeight="1">
      <c r="B324" s="28"/>
      <c r="C324" s="149" t="s">
        <v>859</v>
      </c>
      <c r="D324" s="149" t="s">
        <v>161</v>
      </c>
      <c r="E324" s="150" t="s">
        <v>860</v>
      </c>
      <c r="F324" s="151" t="s">
        <v>861</v>
      </c>
      <c r="G324" s="152" t="s">
        <v>263</v>
      </c>
      <c r="H324" s="153">
        <v>4</v>
      </c>
      <c r="I324" s="154"/>
      <c r="J324" s="155">
        <f t="shared" si="60"/>
        <v>0</v>
      </c>
      <c r="K324" s="156"/>
      <c r="L324" s="157"/>
      <c r="M324" s="158" t="s">
        <v>1</v>
      </c>
      <c r="N324" s="159" t="s">
        <v>40</v>
      </c>
      <c r="P324" s="145">
        <f t="shared" si="61"/>
        <v>0</v>
      </c>
      <c r="Q324" s="145">
        <v>0</v>
      </c>
      <c r="R324" s="145">
        <f t="shared" si="62"/>
        <v>0</v>
      </c>
      <c r="S324" s="145">
        <v>0</v>
      </c>
      <c r="T324" s="146">
        <f t="shared" si="63"/>
        <v>0</v>
      </c>
      <c r="AR324" s="147" t="s">
        <v>216</v>
      </c>
      <c r="AT324" s="147" t="s">
        <v>161</v>
      </c>
      <c r="AU324" s="147" t="s">
        <v>141</v>
      </c>
      <c r="AY324" s="13" t="s">
        <v>133</v>
      </c>
      <c r="BE324" s="148">
        <f t="shared" si="64"/>
        <v>0</v>
      </c>
      <c r="BF324" s="148">
        <f t="shared" si="65"/>
        <v>0</v>
      </c>
      <c r="BG324" s="148">
        <f t="shared" si="66"/>
        <v>0</v>
      </c>
      <c r="BH324" s="148">
        <f t="shared" si="67"/>
        <v>0</v>
      </c>
      <c r="BI324" s="148">
        <f t="shared" si="68"/>
        <v>0</v>
      </c>
      <c r="BJ324" s="13" t="s">
        <v>141</v>
      </c>
      <c r="BK324" s="148">
        <f t="shared" si="69"/>
        <v>0</v>
      </c>
      <c r="BL324" s="13" t="s">
        <v>211</v>
      </c>
      <c r="BM324" s="147" t="s">
        <v>862</v>
      </c>
    </row>
    <row r="325" spans="2:65" s="1" customFormat="1" ht="16.5" customHeight="1">
      <c r="B325" s="28"/>
      <c r="C325" s="135" t="s">
        <v>863</v>
      </c>
      <c r="D325" s="135" t="s">
        <v>136</v>
      </c>
      <c r="E325" s="136" t="s">
        <v>864</v>
      </c>
      <c r="F325" s="137" t="s">
        <v>865</v>
      </c>
      <c r="G325" s="138" t="s">
        <v>263</v>
      </c>
      <c r="H325" s="139">
        <v>2</v>
      </c>
      <c r="I325" s="140"/>
      <c r="J325" s="141">
        <f t="shared" si="60"/>
        <v>0</v>
      </c>
      <c r="K325" s="142"/>
      <c r="L325" s="28"/>
      <c r="M325" s="143" t="s">
        <v>1</v>
      </c>
      <c r="N325" s="144" t="s">
        <v>40</v>
      </c>
      <c r="P325" s="145">
        <f t="shared" si="61"/>
        <v>0</v>
      </c>
      <c r="Q325" s="145">
        <v>0</v>
      </c>
      <c r="R325" s="145">
        <f t="shared" si="62"/>
        <v>0</v>
      </c>
      <c r="S325" s="145">
        <v>0</v>
      </c>
      <c r="T325" s="146">
        <f t="shared" si="63"/>
        <v>0</v>
      </c>
      <c r="AR325" s="147" t="s">
        <v>211</v>
      </c>
      <c r="AT325" s="147" t="s">
        <v>136</v>
      </c>
      <c r="AU325" s="147" t="s">
        <v>141</v>
      </c>
      <c r="AY325" s="13" t="s">
        <v>133</v>
      </c>
      <c r="BE325" s="148">
        <f t="shared" si="64"/>
        <v>0</v>
      </c>
      <c r="BF325" s="148">
        <f t="shared" si="65"/>
        <v>0</v>
      </c>
      <c r="BG325" s="148">
        <f t="shared" si="66"/>
        <v>0</v>
      </c>
      <c r="BH325" s="148">
        <f t="shared" si="67"/>
        <v>0</v>
      </c>
      <c r="BI325" s="148">
        <f t="shared" si="68"/>
        <v>0</v>
      </c>
      <c r="BJ325" s="13" t="s">
        <v>141</v>
      </c>
      <c r="BK325" s="148">
        <f t="shared" si="69"/>
        <v>0</v>
      </c>
      <c r="BL325" s="13" t="s">
        <v>211</v>
      </c>
      <c r="BM325" s="147" t="s">
        <v>866</v>
      </c>
    </row>
    <row r="326" spans="2:65" s="1" customFormat="1" ht="24.2" customHeight="1">
      <c r="B326" s="28"/>
      <c r="C326" s="149" t="s">
        <v>867</v>
      </c>
      <c r="D326" s="149" t="s">
        <v>161</v>
      </c>
      <c r="E326" s="150" t="s">
        <v>868</v>
      </c>
      <c r="F326" s="151" t="s">
        <v>869</v>
      </c>
      <c r="G326" s="152" t="s">
        <v>263</v>
      </c>
      <c r="H326" s="153">
        <v>2</v>
      </c>
      <c r="I326" s="154"/>
      <c r="J326" s="155">
        <f t="shared" si="60"/>
        <v>0</v>
      </c>
      <c r="K326" s="156"/>
      <c r="L326" s="157"/>
      <c r="M326" s="158" t="s">
        <v>1</v>
      </c>
      <c r="N326" s="159" t="s">
        <v>40</v>
      </c>
      <c r="P326" s="145">
        <f t="shared" si="61"/>
        <v>0</v>
      </c>
      <c r="Q326" s="145">
        <v>0</v>
      </c>
      <c r="R326" s="145">
        <f t="shared" si="62"/>
        <v>0</v>
      </c>
      <c r="S326" s="145">
        <v>0</v>
      </c>
      <c r="T326" s="146">
        <f t="shared" si="63"/>
        <v>0</v>
      </c>
      <c r="AR326" s="147" t="s">
        <v>216</v>
      </c>
      <c r="AT326" s="147" t="s">
        <v>161</v>
      </c>
      <c r="AU326" s="147" t="s">
        <v>141</v>
      </c>
      <c r="AY326" s="13" t="s">
        <v>133</v>
      </c>
      <c r="BE326" s="148">
        <f t="shared" si="64"/>
        <v>0</v>
      </c>
      <c r="BF326" s="148">
        <f t="shared" si="65"/>
        <v>0</v>
      </c>
      <c r="BG326" s="148">
        <f t="shared" si="66"/>
        <v>0</v>
      </c>
      <c r="BH326" s="148">
        <f t="shared" si="67"/>
        <v>0</v>
      </c>
      <c r="BI326" s="148">
        <f t="shared" si="68"/>
        <v>0</v>
      </c>
      <c r="BJ326" s="13" t="s">
        <v>141</v>
      </c>
      <c r="BK326" s="148">
        <f t="shared" si="69"/>
        <v>0</v>
      </c>
      <c r="BL326" s="13" t="s">
        <v>211</v>
      </c>
      <c r="BM326" s="147" t="s">
        <v>870</v>
      </c>
    </row>
    <row r="327" spans="2:65" s="1" customFormat="1" ht="16.5" customHeight="1">
      <c r="B327" s="28"/>
      <c r="C327" s="135" t="s">
        <v>871</v>
      </c>
      <c r="D327" s="135" t="s">
        <v>136</v>
      </c>
      <c r="E327" s="136" t="s">
        <v>872</v>
      </c>
      <c r="F327" s="137" t="s">
        <v>873</v>
      </c>
      <c r="G327" s="138" t="s">
        <v>263</v>
      </c>
      <c r="H327" s="139">
        <v>2</v>
      </c>
      <c r="I327" s="140"/>
      <c r="J327" s="141">
        <f t="shared" si="60"/>
        <v>0</v>
      </c>
      <c r="K327" s="142"/>
      <c r="L327" s="28"/>
      <c r="M327" s="143" t="s">
        <v>1</v>
      </c>
      <c r="N327" s="144" t="s">
        <v>40</v>
      </c>
      <c r="P327" s="145">
        <f t="shared" si="61"/>
        <v>0</v>
      </c>
      <c r="Q327" s="145">
        <v>0</v>
      </c>
      <c r="R327" s="145">
        <f t="shared" si="62"/>
        <v>0</v>
      </c>
      <c r="S327" s="145">
        <v>0</v>
      </c>
      <c r="T327" s="146">
        <f t="shared" si="63"/>
        <v>0</v>
      </c>
      <c r="AR327" s="147" t="s">
        <v>211</v>
      </c>
      <c r="AT327" s="147" t="s">
        <v>136</v>
      </c>
      <c r="AU327" s="147" t="s">
        <v>141</v>
      </c>
      <c r="AY327" s="13" t="s">
        <v>133</v>
      </c>
      <c r="BE327" s="148">
        <f t="shared" si="64"/>
        <v>0</v>
      </c>
      <c r="BF327" s="148">
        <f t="shared" si="65"/>
        <v>0</v>
      </c>
      <c r="BG327" s="148">
        <f t="shared" si="66"/>
        <v>0</v>
      </c>
      <c r="BH327" s="148">
        <f t="shared" si="67"/>
        <v>0</v>
      </c>
      <c r="BI327" s="148">
        <f t="shared" si="68"/>
        <v>0</v>
      </c>
      <c r="BJ327" s="13" t="s">
        <v>141</v>
      </c>
      <c r="BK327" s="148">
        <f t="shared" si="69"/>
        <v>0</v>
      </c>
      <c r="BL327" s="13" t="s">
        <v>211</v>
      </c>
      <c r="BM327" s="147" t="s">
        <v>874</v>
      </c>
    </row>
    <row r="328" spans="2:65" s="1" customFormat="1" ht="24.2" customHeight="1">
      <c r="B328" s="28"/>
      <c r="C328" s="149" t="s">
        <v>875</v>
      </c>
      <c r="D328" s="149" t="s">
        <v>161</v>
      </c>
      <c r="E328" s="150" t="s">
        <v>876</v>
      </c>
      <c r="F328" s="151" t="s">
        <v>877</v>
      </c>
      <c r="G328" s="152" t="s">
        <v>263</v>
      </c>
      <c r="H328" s="153">
        <v>2</v>
      </c>
      <c r="I328" s="154"/>
      <c r="J328" s="155">
        <f t="shared" si="60"/>
        <v>0</v>
      </c>
      <c r="K328" s="156"/>
      <c r="L328" s="157"/>
      <c r="M328" s="158" t="s">
        <v>1</v>
      </c>
      <c r="N328" s="159" t="s">
        <v>40</v>
      </c>
      <c r="P328" s="145">
        <f t="shared" si="61"/>
        <v>0</v>
      </c>
      <c r="Q328" s="145">
        <v>0</v>
      </c>
      <c r="R328" s="145">
        <f t="shared" si="62"/>
        <v>0</v>
      </c>
      <c r="S328" s="145">
        <v>0</v>
      </c>
      <c r="T328" s="146">
        <f t="shared" si="63"/>
        <v>0</v>
      </c>
      <c r="AR328" s="147" t="s">
        <v>216</v>
      </c>
      <c r="AT328" s="147" t="s">
        <v>161</v>
      </c>
      <c r="AU328" s="147" t="s">
        <v>141</v>
      </c>
      <c r="AY328" s="13" t="s">
        <v>133</v>
      </c>
      <c r="BE328" s="148">
        <f t="shared" si="64"/>
        <v>0</v>
      </c>
      <c r="BF328" s="148">
        <f t="shared" si="65"/>
        <v>0</v>
      </c>
      <c r="BG328" s="148">
        <f t="shared" si="66"/>
        <v>0</v>
      </c>
      <c r="BH328" s="148">
        <f t="shared" si="67"/>
        <v>0</v>
      </c>
      <c r="BI328" s="148">
        <f t="shared" si="68"/>
        <v>0</v>
      </c>
      <c r="BJ328" s="13" t="s">
        <v>141</v>
      </c>
      <c r="BK328" s="148">
        <f t="shared" si="69"/>
        <v>0</v>
      </c>
      <c r="BL328" s="13" t="s">
        <v>211</v>
      </c>
      <c r="BM328" s="147" t="s">
        <v>878</v>
      </c>
    </row>
    <row r="329" spans="2:65" s="1" customFormat="1" ht="16.5" customHeight="1">
      <c r="B329" s="28"/>
      <c r="C329" s="135" t="s">
        <v>879</v>
      </c>
      <c r="D329" s="135" t="s">
        <v>136</v>
      </c>
      <c r="E329" s="136" t="s">
        <v>880</v>
      </c>
      <c r="F329" s="137" t="s">
        <v>881</v>
      </c>
      <c r="G329" s="138" t="s">
        <v>263</v>
      </c>
      <c r="H329" s="139">
        <v>2</v>
      </c>
      <c r="I329" s="140"/>
      <c r="J329" s="141">
        <f t="shared" si="60"/>
        <v>0</v>
      </c>
      <c r="K329" s="142"/>
      <c r="L329" s="28"/>
      <c r="M329" s="143" t="s">
        <v>1</v>
      </c>
      <c r="N329" s="144" t="s">
        <v>40</v>
      </c>
      <c r="P329" s="145">
        <f t="shared" si="61"/>
        <v>0</v>
      </c>
      <c r="Q329" s="145">
        <v>0</v>
      </c>
      <c r="R329" s="145">
        <f t="shared" si="62"/>
        <v>0</v>
      </c>
      <c r="S329" s="145">
        <v>0</v>
      </c>
      <c r="T329" s="146">
        <f t="shared" si="63"/>
        <v>0</v>
      </c>
      <c r="AR329" s="147" t="s">
        <v>211</v>
      </c>
      <c r="AT329" s="147" t="s">
        <v>136</v>
      </c>
      <c r="AU329" s="147" t="s">
        <v>141</v>
      </c>
      <c r="AY329" s="13" t="s">
        <v>133</v>
      </c>
      <c r="BE329" s="148">
        <f t="shared" si="64"/>
        <v>0</v>
      </c>
      <c r="BF329" s="148">
        <f t="shared" si="65"/>
        <v>0</v>
      </c>
      <c r="BG329" s="148">
        <f t="shared" si="66"/>
        <v>0</v>
      </c>
      <c r="BH329" s="148">
        <f t="shared" si="67"/>
        <v>0</v>
      </c>
      <c r="BI329" s="148">
        <f t="shared" si="68"/>
        <v>0</v>
      </c>
      <c r="BJ329" s="13" t="s">
        <v>141</v>
      </c>
      <c r="BK329" s="148">
        <f t="shared" si="69"/>
        <v>0</v>
      </c>
      <c r="BL329" s="13" t="s">
        <v>211</v>
      </c>
      <c r="BM329" s="147" t="s">
        <v>882</v>
      </c>
    </row>
    <row r="330" spans="2:65" s="1" customFormat="1" ht="24.2" customHeight="1">
      <c r="B330" s="28"/>
      <c r="C330" s="149" t="s">
        <v>883</v>
      </c>
      <c r="D330" s="149" t="s">
        <v>161</v>
      </c>
      <c r="E330" s="150" t="s">
        <v>884</v>
      </c>
      <c r="F330" s="151" t="s">
        <v>885</v>
      </c>
      <c r="G330" s="152" t="s">
        <v>263</v>
      </c>
      <c r="H330" s="153">
        <v>2</v>
      </c>
      <c r="I330" s="154"/>
      <c r="J330" s="155">
        <f t="shared" si="60"/>
        <v>0</v>
      </c>
      <c r="K330" s="156"/>
      <c r="L330" s="157"/>
      <c r="M330" s="158" t="s">
        <v>1</v>
      </c>
      <c r="N330" s="159" t="s">
        <v>40</v>
      </c>
      <c r="P330" s="145">
        <f t="shared" si="61"/>
        <v>0</v>
      </c>
      <c r="Q330" s="145">
        <v>0</v>
      </c>
      <c r="R330" s="145">
        <f t="shared" si="62"/>
        <v>0</v>
      </c>
      <c r="S330" s="145">
        <v>0</v>
      </c>
      <c r="T330" s="146">
        <f t="shared" si="63"/>
        <v>0</v>
      </c>
      <c r="AR330" s="147" t="s">
        <v>216</v>
      </c>
      <c r="AT330" s="147" t="s">
        <v>161</v>
      </c>
      <c r="AU330" s="147" t="s">
        <v>141</v>
      </c>
      <c r="AY330" s="13" t="s">
        <v>133</v>
      </c>
      <c r="BE330" s="148">
        <f t="shared" si="64"/>
        <v>0</v>
      </c>
      <c r="BF330" s="148">
        <f t="shared" si="65"/>
        <v>0</v>
      </c>
      <c r="BG330" s="148">
        <f t="shared" si="66"/>
        <v>0</v>
      </c>
      <c r="BH330" s="148">
        <f t="shared" si="67"/>
        <v>0</v>
      </c>
      <c r="BI330" s="148">
        <f t="shared" si="68"/>
        <v>0</v>
      </c>
      <c r="BJ330" s="13" t="s">
        <v>141</v>
      </c>
      <c r="BK330" s="148">
        <f t="shared" si="69"/>
        <v>0</v>
      </c>
      <c r="BL330" s="13" t="s">
        <v>211</v>
      </c>
      <c r="BM330" s="147" t="s">
        <v>886</v>
      </c>
    </row>
    <row r="331" spans="2:65" s="1" customFormat="1" ht="16.5" customHeight="1">
      <c r="B331" s="28"/>
      <c r="C331" s="135" t="s">
        <v>887</v>
      </c>
      <c r="D331" s="135" t="s">
        <v>136</v>
      </c>
      <c r="E331" s="136" t="s">
        <v>888</v>
      </c>
      <c r="F331" s="137" t="s">
        <v>889</v>
      </c>
      <c r="G331" s="138" t="s">
        <v>263</v>
      </c>
      <c r="H331" s="139">
        <v>2</v>
      </c>
      <c r="I331" s="140"/>
      <c r="J331" s="141">
        <f t="shared" si="60"/>
        <v>0</v>
      </c>
      <c r="K331" s="142"/>
      <c r="L331" s="28"/>
      <c r="M331" s="143" t="s">
        <v>1</v>
      </c>
      <c r="N331" s="144" t="s">
        <v>40</v>
      </c>
      <c r="P331" s="145">
        <f t="shared" si="61"/>
        <v>0</v>
      </c>
      <c r="Q331" s="145">
        <v>0</v>
      </c>
      <c r="R331" s="145">
        <f t="shared" si="62"/>
        <v>0</v>
      </c>
      <c r="S331" s="145">
        <v>0</v>
      </c>
      <c r="T331" s="146">
        <f t="shared" si="63"/>
        <v>0</v>
      </c>
      <c r="AR331" s="147" t="s">
        <v>211</v>
      </c>
      <c r="AT331" s="147" t="s">
        <v>136</v>
      </c>
      <c r="AU331" s="147" t="s">
        <v>141</v>
      </c>
      <c r="AY331" s="13" t="s">
        <v>133</v>
      </c>
      <c r="BE331" s="148">
        <f t="shared" si="64"/>
        <v>0</v>
      </c>
      <c r="BF331" s="148">
        <f t="shared" si="65"/>
        <v>0</v>
      </c>
      <c r="BG331" s="148">
        <f t="shared" si="66"/>
        <v>0</v>
      </c>
      <c r="BH331" s="148">
        <f t="shared" si="67"/>
        <v>0</v>
      </c>
      <c r="BI331" s="148">
        <f t="shared" si="68"/>
        <v>0</v>
      </c>
      <c r="BJ331" s="13" t="s">
        <v>141</v>
      </c>
      <c r="BK331" s="148">
        <f t="shared" si="69"/>
        <v>0</v>
      </c>
      <c r="BL331" s="13" t="s">
        <v>211</v>
      </c>
      <c r="BM331" s="147" t="s">
        <v>890</v>
      </c>
    </row>
    <row r="332" spans="2:65" s="1" customFormat="1" ht="24.2" customHeight="1">
      <c r="B332" s="28"/>
      <c r="C332" s="149" t="s">
        <v>891</v>
      </c>
      <c r="D332" s="149" t="s">
        <v>161</v>
      </c>
      <c r="E332" s="150" t="s">
        <v>892</v>
      </c>
      <c r="F332" s="151" t="s">
        <v>893</v>
      </c>
      <c r="G332" s="152" t="s">
        <v>263</v>
      </c>
      <c r="H332" s="153">
        <v>2</v>
      </c>
      <c r="I332" s="154"/>
      <c r="J332" s="155">
        <f t="shared" si="60"/>
        <v>0</v>
      </c>
      <c r="K332" s="156"/>
      <c r="L332" s="157"/>
      <c r="M332" s="158" t="s">
        <v>1</v>
      </c>
      <c r="N332" s="159" t="s">
        <v>40</v>
      </c>
      <c r="P332" s="145">
        <f t="shared" si="61"/>
        <v>0</v>
      </c>
      <c r="Q332" s="145">
        <v>0</v>
      </c>
      <c r="R332" s="145">
        <f t="shared" si="62"/>
        <v>0</v>
      </c>
      <c r="S332" s="145">
        <v>0</v>
      </c>
      <c r="T332" s="146">
        <f t="shared" si="63"/>
        <v>0</v>
      </c>
      <c r="AR332" s="147" t="s">
        <v>216</v>
      </c>
      <c r="AT332" s="147" t="s">
        <v>161</v>
      </c>
      <c r="AU332" s="147" t="s">
        <v>141</v>
      </c>
      <c r="AY332" s="13" t="s">
        <v>133</v>
      </c>
      <c r="BE332" s="148">
        <f t="shared" si="64"/>
        <v>0</v>
      </c>
      <c r="BF332" s="148">
        <f t="shared" si="65"/>
        <v>0</v>
      </c>
      <c r="BG332" s="148">
        <f t="shared" si="66"/>
        <v>0</v>
      </c>
      <c r="BH332" s="148">
        <f t="shared" si="67"/>
        <v>0</v>
      </c>
      <c r="BI332" s="148">
        <f t="shared" si="68"/>
        <v>0</v>
      </c>
      <c r="BJ332" s="13" t="s">
        <v>141</v>
      </c>
      <c r="BK332" s="148">
        <f t="shared" si="69"/>
        <v>0</v>
      </c>
      <c r="BL332" s="13" t="s">
        <v>211</v>
      </c>
      <c r="BM332" s="147" t="s">
        <v>894</v>
      </c>
    </row>
    <row r="333" spans="2:65" s="1" customFormat="1" ht="16.5" customHeight="1">
      <c r="B333" s="28"/>
      <c r="C333" s="135" t="s">
        <v>895</v>
      </c>
      <c r="D333" s="135" t="s">
        <v>136</v>
      </c>
      <c r="E333" s="136" t="s">
        <v>896</v>
      </c>
      <c r="F333" s="137" t="s">
        <v>897</v>
      </c>
      <c r="G333" s="138" t="s">
        <v>263</v>
      </c>
      <c r="H333" s="139">
        <v>4</v>
      </c>
      <c r="I333" s="140"/>
      <c r="J333" s="141">
        <f t="shared" si="60"/>
        <v>0</v>
      </c>
      <c r="K333" s="142"/>
      <c r="L333" s="28"/>
      <c r="M333" s="143" t="s">
        <v>1</v>
      </c>
      <c r="N333" s="144" t="s">
        <v>40</v>
      </c>
      <c r="P333" s="145">
        <f t="shared" si="61"/>
        <v>0</v>
      </c>
      <c r="Q333" s="145">
        <v>0</v>
      </c>
      <c r="R333" s="145">
        <f t="shared" si="62"/>
        <v>0</v>
      </c>
      <c r="S333" s="145">
        <v>0</v>
      </c>
      <c r="T333" s="146">
        <f t="shared" si="63"/>
        <v>0</v>
      </c>
      <c r="AR333" s="147" t="s">
        <v>211</v>
      </c>
      <c r="AT333" s="147" t="s">
        <v>136</v>
      </c>
      <c r="AU333" s="147" t="s">
        <v>141</v>
      </c>
      <c r="AY333" s="13" t="s">
        <v>133</v>
      </c>
      <c r="BE333" s="148">
        <f t="shared" si="64"/>
        <v>0</v>
      </c>
      <c r="BF333" s="148">
        <f t="shared" si="65"/>
        <v>0</v>
      </c>
      <c r="BG333" s="148">
        <f t="shared" si="66"/>
        <v>0</v>
      </c>
      <c r="BH333" s="148">
        <f t="shared" si="67"/>
        <v>0</v>
      </c>
      <c r="BI333" s="148">
        <f t="shared" si="68"/>
        <v>0</v>
      </c>
      <c r="BJ333" s="13" t="s">
        <v>141</v>
      </c>
      <c r="BK333" s="148">
        <f t="shared" si="69"/>
        <v>0</v>
      </c>
      <c r="BL333" s="13" t="s">
        <v>211</v>
      </c>
      <c r="BM333" s="147" t="s">
        <v>898</v>
      </c>
    </row>
    <row r="334" spans="2:65" s="1" customFormat="1" ht="33" customHeight="1">
      <c r="B334" s="28"/>
      <c r="C334" s="149" t="s">
        <v>899</v>
      </c>
      <c r="D334" s="149" t="s">
        <v>161</v>
      </c>
      <c r="E334" s="150" t="s">
        <v>900</v>
      </c>
      <c r="F334" s="151" t="s">
        <v>901</v>
      </c>
      <c r="G334" s="152" t="s">
        <v>263</v>
      </c>
      <c r="H334" s="153">
        <v>4</v>
      </c>
      <c r="I334" s="154"/>
      <c r="J334" s="155">
        <f t="shared" si="60"/>
        <v>0</v>
      </c>
      <c r="K334" s="156"/>
      <c r="L334" s="157"/>
      <c r="M334" s="158" t="s">
        <v>1</v>
      </c>
      <c r="N334" s="159" t="s">
        <v>40</v>
      </c>
      <c r="P334" s="145">
        <f t="shared" si="61"/>
        <v>0</v>
      </c>
      <c r="Q334" s="145">
        <v>1.72E-3</v>
      </c>
      <c r="R334" s="145">
        <f t="shared" si="62"/>
        <v>6.8799999999999998E-3</v>
      </c>
      <c r="S334" s="145">
        <v>0</v>
      </c>
      <c r="T334" s="146">
        <f t="shared" si="63"/>
        <v>0</v>
      </c>
      <c r="AR334" s="147" t="s">
        <v>216</v>
      </c>
      <c r="AT334" s="147" t="s">
        <v>161</v>
      </c>
      <c r="AU334" s="147" t="s">
        <v>141</v>
      </c>
      <c r="AY334" s="13" t="s">
        <v>133</v>
      </c>
      <c r="BE334" s="148">
        <f t="shared" si="64"/>
        <v>0</v>
      </c>
      <c r="BF334" s="148">
        <f t="shared" si="65"/>
        <v>0</v>
      </c>
      <c r="BG334" s="148">
        <f t="shared" si="66"/>
        <v>0</v>
      </c>
      <c r="BH334" s="148">
        <f t="shared" si="67"/>
        <v>0</v>
      </c>
      <c r="BI334" s="148">
        <f t="shared" si="68"/>
        <v>0</v>
      </c>
      <c r="BJ334" s="13" t="s">
        <v>141</v>
      </c>
      <c r="BK334" s="148">
        <f t="shared" si="69"/>
        <v>0</v>
      </c>
      <c r="BL334" s="13" t="s">
        <v>211</v>
      </c>
      <c r="BM334" s="147" t="s">
        <v>902</v>
      </c>
    </row>
    <row r="335" spans="2:65" s="1" customFormat="1" ht="24.2" customHeight="1">
      <c r="B335" s="28"/>
      <c r="C335" s="149" t="s">
        <v>903</v>
      </c>
      <c r="D335" s="149" t="s">
        <v>161</v>
      </c>
      <c r="E335" s="150" t="s">
        <v>904</v>
      </c>
      <c r="F335" s="151" t="s">
        <v>905</v>
      </c>
      <c r="G335" s="152" t="s">
        <v>263</v>
      </c>
      <c r="H335" s="153">
        <v>4</v>
      </c>
      <c r="I335" s="154"/>
      <c r="J335" s="155">
        <f t="shared" si="60"/>
        <v>0</v>
      </c>
      <c r="K335" s="156"/>
      <c r="L335" s="157"/>
      <c r="M335" s="158" t="s">
        <v>1</v>
      </c>
      <c r="N335" s="159" t="s">
        <v>40</v>
      </c>
      <c r="P335" s="145">
        <f t="shared" si="61"/>
        <v>0</v>
      </c>
      <c r="Q335" s="145">
        <v>1.1199999999999999E-3</v>
      </c>
      <c r="R335" s="145">
        <f t="shared" si="62"/>
        <v>4.4799999999999996E-3</v>
      </c>
      <c r="S335" s="145">
        <v>0</v>
      </c>
      <c r="T335" s="146">
        <f t="shared" si="63"/>
        <v>0</v>
      </c>
      <c r="AR335" s="147" t="s">
        <v>216</v>
      </c>
      <c r="AT335" s="147" t="s">
        <v>161</v>
      </c>
      <c r="AU335" s="147" t="s">
        <v>141</v>
      </c>
      <c r="AY335" s="13" t="s">
        <v>133</v>
      </c>
      <c r="BE335" s="148">
        <f t="shared" si="64"/>
        <v>0</v>
      </c>
      <c r="BF335" s="148">
        <f t="shared" si="65"/>
        <v>0</v>
      </c>
      <c r="BG335" s="148">
        <f t="shared" si="66"/>
        <v>0</v>
      </c>
      <c r="BH335" s="148">
        <f t="shared" si="67"/>
        <v>0</v>
      </c>
      <c r="BI335" s="148">
        <f t="shared" si="68"/>
        <v>0</v>
      </c>
      <c r="BJ335" s="13" t="s">
        <v>141</v>
      </c>
      <c r="BK335" s="148">
        <f t="shared" si="69"/>
        <v>0</v>
      </c>
      <c r="BL335" s="13" t="s">
        <v>211</v>
      </c>
      <c r="BM335" s="147" t="s">
        <v>906</v>
      </c>
    </row>
    <row r="336" spans="2:65" s="1" customFormat="1" ht="24.2" customHeight="1">
      <c r="B336" s="28"/>
      <c r="C336" s="149" t="s">
        <v>907</v>
      </c>
      <c r="D336" s="149" t="s">
        <v>161</v>
      </c>
      <c r="E336" s="150" t="s">
        <v>908</v>
      </c>
      <c r="F336" s="151" t="s">
        <v>909</v>
      </c>
      <c r="G336" s="152" t="s">
        <v>263</v>
      </c>
      <c r="H336" s="153">
        <v>4</v>
      </c>
      <c r="I336" s="154"/>
      <c r="J336" s="155">
        <f t="shared" si="60"/>
        <v>0</v>
      </c>
      <c r="K336" s="156"/>
      <c r="L336" s="157"/>
      <c r="M336" s="158" t="s">
        <v>1</v>
      </c>
      <c r="N336" s="159" t="s">
        <v>40</v>
      </c>
      <c r="P336" s="145">
        <f t="shared" si="61"/>
        <v>0</v>
      </c>
      <c r="Q336" s="145">
        <v>3.0000000000000001E-3</v>
      </c>
      <c r="R336" s="145">
        <f t="shared" si="62"/>
        <v>1.2E-2</v>
      </c>
      <c r="S336" s="145">
        <v>0</v>
      </c>
      <c r="T336" s="146">
        <f t="shared" si="63"/>
        <v>0</v>
      </c>
      <c r="AR336" s="147" t="s">
        <v>216</v>
      </c>
      <c r="AT336" s="147" t="s">
        <v>161</v>
      </c>
      <c r="AU336" s="147" t="s">
        <v>141</v>
      </c>
      <c r="AY336" s="13" t="s">
        <v>133</v>
      </c>
      <c r="BE336" s="148">
        <f t="shared" si="64"/>
        <v>0</v>
      </c>
      <c r="BF336" s="148">
        <f t="shared" si="65"/>
        <v>0</v>
      </c>
      <c r="BG336" s="148">
        <f t="shared" si="66"/>
        <v>0</v>
      </c>
      <c r="BH336" s="148">
        <f t="shared" si="67"/>
        <v>0</v>
      </c>
      <c r="BI336" s="148">
        <f t="shared" si="68"/>
        <v>0</v>
      </c>
      <c r="BJ336" s="13" t="s">
        <v>141</v>
      </c>
      <c r="BK336" s="148">
        <f t="shared" si="69"/>
        <v>0</v>
      </c>
      <c r="BL336" s="13" t="s">
        <v>211</v>
      </c>
      <c r="BM336" s="147" t="s">
        <v>910</v>
      </c>
    </row>
    <row r="337" spans="2:65" s="1" customFormat="1" ht="16.5" customHeight="1">
      <c r="B337" s="28"/>
      <c r="C337" s="135" t="s">
        <v>911</v>
      </c>
      <c r="D337" s="135" t="s">
        <v>136</v>
      </c>
      <c r="E337" s="136" t="s">
        <v>912</v>
      </c>
      <c r="F337" s="137" t="s">
        <v>913</v>
      </c>
      <c r="G337" s="138" t="s">
        <v>263</v>
      </c>
      <c r="H337" s="139">
        <v>18</v>
      </c>
      <c r="I337" s="140"/>
      <c r="J337" s="141">
        <f t="shared" si="60"/>
        <v>0</v>
      </c>
      <c r="K337" s="142"/>
      <c r="L337" s="28"/>
      <c r="M337" s="143" t="s">
        <v>1</v>
      </c>
      <c r="N337" s="144" t="s">
        <v>40</v>
      </c>
      <c r="P337" s="145">
        <f t="shared" si="61"/>
        <v>0</v>
      </c>
      <c r="Q337" s="145">
        <v>3.0000000000000001E-5</v>
      </c>
      <c r="R337" s="145">
        <f t="shared" si="62"/>
        <v>5.4000000000000001E-4</v>
      </c>
      <c r="S337" s="145">
        <v>0</v>
      </c>
      <c r="T337" s="146">
        <f t="shared" si="63"/>
        <v>0</v>
      </c>
      <c r="AR337" s="147" t="s">
        <v>211</v>
      </c>
      <c r="AT337" s="147" t="s">
        <v>136</v>
      </c>
      <c r="AU337" s="147" t="s">
        <v>141</v>
      </c>
      <c r="AY337" s="13" t="s">
        <v>133</v>
      </c>
      <c r="BE337" s="148">
        <f t="shared" si="64"/>
        <v>0</v>
      </c>
      <c r="BF337" s="148">
        <f t="shared" si="65"/>
        <v>0</v>
      </c>
      <c r="BG337" s="148">
        <f t="shared" si="66"/>
        <v>0</v>
      </c>
      <c r="BH337" s="148">
        <f t="shared" si="67"/>
        <v>0</v>
      </c>
      <c r="BI337" s="148">
        <f t="shared" si="68"/>
        <v>0</v>
      </c>
      <c r="BJ337" s="13" t="s">
        <v>141</v>
      </c>
      <c r="BK337" s="148">
        <f t="shared" si="69"/>
        <v>0</v>
      </c>
      <c r="BL337" s="13" t="s">
        <v>211</v>
      </c>
      <c r="BM337" s="147" t="s">
        <v>914</v>
      </c>
    </row>
    <row r="338" spans="2:65" s="1" customFormat="1" ht="16.5" customHeight="1">
      <c r="B338" s="28"/>
      <c r="C338" s="149" t="s">
        <v>915</v>
      </c>
      <c r="D338" s="149" t="s">
        <v>161</v>
      </c>
      <c r="E338" s="150" t="s">
        <v>916</v>
      </c>
      <c r="F338" s="151" t="s">
        <v>917</v>
      </c>
      <c r="G338" s="152" t="s">
        <v>263</v>
      </c>
      <c r="H338" s="153">
        <v>18</v>
      </c>
      <c r="I338" s="154"/>
      <c r="J338" s="155">
        <f t="shared" si="60"/>
        <v>0</v>
      </c>
      <c r="K338" s="156"/>
      <c r="L338" s="157"/>
      <c r="M338" s="158" t="s">
        <v>1</v>
      </c>
      <c r="N338" s="159" t="s">
        <v>40</v>
      </c>
      <c r="P338" s="145">
        <f t="shared" si="61"/>
        <v>0</v>
      </c>
      <c r="Q338" s="145">
        <v>8.0000000000000007E-5</v>
      </c>
      <c r="R338" s="145">
        <f t="shared" si="62"/>
        <v>1.4400000000000001E-3</v>
      </c>
      <c r="S338" s="145">
        <v>0</v>
      </c>
      <c r="T338" s="146">
        <f t="shared" si="63"/>
        <v>0</v>
      </c>
      <c r="AR338" s="147" t="s">
        <v>216</v>
      </c>
      <c r="AT338" s="147" t="s">
        <v>161</v>
      </c>
      <c r="AU338" s="147" t="s">
        <v>141</v>
      </c>
      <c r="AY338" s="13" t="s">
        <v>133</v>
      </c>
      <c r="BE338" s="148">
        <f t="shared" si="64"/>
        <v>0</v>
      </c>
      <c r="BF338" s="148">
        <f t="shared" si="65"/>
        <v>0</v>
      </c>
      <c r="BG338" s="148">
        <f t="shared" si="66"/>
        <v>0</v>
      </c>
      <c r="BH338" s="148">
        <f t="shared" si="67"/>
        <v>0</v>
      </c>
      <c r="BI338" s="148">
        <f t="shared" si="68"/>
        <v>0</v>
      </c>
      <c r="BJ338" s="13" t="s">
        <v>141</v>
      </c>
      <c r="BK338" s="148">
        <f t="shared" si="69"/>
        <v>0</v>
      </c>
      <c r="BL338" s="13" t="s">
        <v>211</v>
      </c>
      <c r="BM338" s="147" t="s">
        <v>918</v>
      </c>
    </row>
    <row r="339" spans="2:65" s="1" customFormat="1" ht="16.5" customHeight="1">
      <c r="B339" s="28"/>
      <c r="C339" s="135" t="s">
        <v>919</v>
      </c>
      <c r="D339" s="135" t="s">
        <v>136</v>
      </c>
      <c r="E339" s="136" t="s">
        <v>920</v>
      </c>
      <c r="F339" s="137" t="s">
        <v>921</v>
      </c>
      <c r="G339" s="138" t="s">
        <v>263</v>
      </c>
      <c r="H339" s="139">
        <v>1</v>
      </c>
      <c r="I339" s="140"/>
      <c r="J339" s="141">
        <f t="shared" si="60"/>
        <v>0</v>
      </c>
      <c r="K339" s="142"/>
      <c r="L339" s="28"/>
      <c r="M339" s="143" t="s">
        <v>1</v>
      </c>
      <c r="N339" s="144" t="s">
        <v>40</v>
      </c>
      <c r="P339" s="145">
        <f t="shared" si="61"/>
        <v>0</v>
      </c>
      <c r="Q339" s="145">
        <v>4.0000000000000003E-5</v>
      </c>
      <c r="R339" s="145">
        <f t="shared" si="62"/>
        <v>4.0000000000000003E-5</v>
      </c>
      <c r="S339" s="145">
        <v>0</v>
      </c>
      <c r="T339" s="146">
        <f t="shared" si="63"/>
        <v>0</v>
      </c>
      <c r="AR339" s="147" t="s">
        <v>211</v>
      </c>
      <c r="AT339" s="147" t="s">
        <v>136</v>
      </c>
      <c r="AU339" s="147" t="s">
        <v>141</v>
      </c>
      <c r="AY339" s="13" t="s">
        <v>133</v>
      </c>
      <c r="BE339" s="148">
        <f t="shared" si="64"/>
        <v>0</v>
      </c>
      <c r="BF339" s="148">
        <f t="shared" si="65"/>
        <v>0</v>
      </c>
      <c r="BG339" s="148">
        <f t="shared" si="66"/>
        <v>0</v>
      </c>
      <c r="BH339" s="148">
        <f t="shared" si="67"/>
        <v>0</v>
      </c>
      <c r="BI339" s="148">
        <f t="shared" si="68"/>
        <v>0</v>
      </c>
      <c r="BJ339" s="13" t="s">
        <v>141</v>
      </c>
      <c r="BK339" s="148">
        <f t="shared" si="69"/>
        <v>0</v>
      </c>
      <c r="BL339" s="13" t="s">
        <v>211</v>
      </c>
      <c r="BM339" s="147" t="s">
        <v>922</v>
      </c>
    </row>
    <row r="340" spans="2:65" s="1" customFormat="1" ht="21.75" customHeight="1">
      <c r="B340" s="28"/>
      <c r="C340" s="149" t="s">
        <v>923</v>
      </c>
      <c r="D340" s="149" t="s">
        <v>161</v>
      </c>
      <c r="E340" s="150" t="s">
        <v>924</v>
      </c>
      <c r="F340" s="151" t="s">
        <v>925</v>
      </c>
      <c r="G340" s="152" t="s">
        <v>263</v>
      </c>
      <c r="H340" s="153">
        <v>1</v>
      </c>
      <c r="I340" s="154"/>
      <c r="J340" s="155">
        <f t="shared" si="60"/>
        <v>0</v>
      </c>
      <c r="K340" s="156"/>
      <c r="L340" s="157"/>
      <c r="M340" s="158" t="s">
        <v>1</v>
      </c>
      <c r="N340" s="159" t="s">
        <v>40</v>
      </c>
      <c r="P340" s="145">
        <f t="shared" si="61"/>
        <v>0</v>
      </c>
      <c r="Q340" s="145">
        <v>0</v>
      </c>
      <c r="R340" s="145">
        <f t="shared" si="62"/>
        <v>0</v>
      </c>
      <c r="S340" s="145">
        <v>0</v>
      </c>
      <c r="T340" s="146">
        <f t="shared" si="63"/>
        <v>0</v>
      </c>
      <c r="AR340" s="147" t="s">
        <v>216</v>
      </c>
      <c r="AT340" s="147" t="s">
        <v>161</v>
      </c>
      <c r="AU340" s="147" t="s">
        <v>141</v>
      </c>
      <c r="AY340" s="13" t="s">
        <v>133</v>
      </c>
      <c r="BE340" s="148">
        <f t="shared" si="64"/>
        <v>0</v>
      </c>
      <c r="BF340" s="148">
        <f t="shared" si="65"/>
        <v>0</v>
      </c>
      <c r="BG340" s="148">
        <f t="shared" si="66"/>
        <v>0</v>
      </c>
      <c r="BH340" s="148">
        <f t="shared" si="67"/>
        <v>0</v>
      </c>
      <c r="BI340" s="148">
        <f t="shared" si="68"/>
        <v>0</v>
      </c>
      <c r="BJ340" s="13" t="s">
        <v>141</v>
      </c>
      <c r="BK340" s="148">
        <f t="shared" si="69"/>
        <v>0</v>
      </c>
      <c r="BL340" s="13" t="s">
        <v>211</v>
      </c>
      <c r="BM340" s="147" t="s">
        <v>926</v>
      </c>
    </row>
    <row r="341" spans="2:65" s="1" customFormat="1" ht="16.5" customHeight="1">
      <c r="B341" s="28"/>
      <c r="C341" s="135" t="s">
        <v>927</v>
      </c>
      <c r="D341" s="135" t="s">
        <v>136</v>
      </c>
      <c r="E341" s="136" t="s">
        <v>928</v>
      </c>
      <c r="F341" s="137" t="s">
        <v>929</v>
      </c>
      <c r="G341" s="138" t="s">
        <v>263</v>
      </c>
      <c r="H341" s="139">
        <v>10</v>
      </c>
      <c r="I341" s="140"/>
      <c r="J341" s="141">
        <f t="shared" si="60"/>
        <v>0</v>
      </c>
      <c r="K341" s="142"/>
      <c r="L341" s="28"/>
      <c r="M341" s="143" t="s">
        <v>1</v>
      </c>
      <c r="N341" s="144" t="s">
        <v>40</v>
      </c>
      <c r="P341" s="145">
        <f t="shared" si="61"/>
        <v>0</v>
      </c>
      <c r="Q341" s="145">
        <v>4.0000000000000003E-5</v>
      </c>
      <c r="R341" s="145">
        <f t="shared" si="62"/>
        <v>4.0000000000000002E-4</v>
      </c>
      <c r="S341" s="145">
        <v>0</v>
      </c>
      <c r="T341" s="146">
        <f t="shared" si="63"/>
        <v>0</v>
      </c>
      <c r="AR341" s="147" t="s">
        <v>211</v>
      </c>
      <c r="AT341" s="147" t="s">
        <v>136</v>
      </c>
      <c r="AU341" s="147" t="s">
        <v>141</v>
      </c>
      <c r="AY341" s="13" t="s">
        <v>133</v>
      </c>
      <c r="BE341" s="148">
        <f t="shared" si="64"/>
        <v>0</v>
      </c>
      <c r="BF341" s="148">
        <f t="shared" si="65"/>
        <v>0</v>
      </c>
      <c r="BG341" s="148">
        <f t="shared" si="66"/>
        <v>0</v>
      </c>
      <c r="BH341" s="148">
        <f t="shared" si="67"/>
        <v>0</v>
      </c>
      <c r="BI341" s="148">
        <f t="shared" si="68"/>
        <v>0</v>
      </c>
      <c r="BJ341" s="13" t="s">
        <v>141</v>
      </c>
      <c r="BK341" s="148">
        <f t="shared" si="69"/>
        <v>0</v>
      </c>
      <c r="BL341" s="13" t="s">
        <v>211</v>
      </c>
      <c r="BM341" s="147" t="s">
        <v>930</v>
      </c>
    </row>
    <row r="342" spans="2:65" s="1" customFormat="1" ht="16.5" customHeight="1">
      <c r="B342" s="28"/>
      <c r="C342" s="149" t="s">
        <v>931</v>
      </c>
      <c r="D342" s="149" t="s">
        <v>161</v>
      </c>
      <c r="E342" s="150" t="s">
        <v>932</v>
      </c>
      <c r="F342" s="151" t="s">
        <v>933</v>
      </c>
      <c r="G342" s="152" t="s">
        <v>263</v>
      </c>
      <c r="H342" s="153">
        <v>10</v>
      </c>
      <c r="I342" s="154"/>
      <c r="J342" s="155">
        <f t="shared" si="60"/>
        <v>0</v>
      </c>
      <c r="K342" s="156"/>
      <c r="L342" s="157"/>
      <c r="M342" s="158" t="s">
        <v>1</v>
      </c>
      <c r="N342" s="159" t="s">
        <v>40</v>
      </c>
      <c r="P342" s="145">
        <f t="shared" si="61"/>
        <v>0</v>
      </c>
      <c r="Q342" s="145">
        <v>1.4999999999999999E-4</v>
      </c>
      <c r="R342" s="145">
        <f t="shared" si="62"/>
        <v>1.4999999999999998E-3</v>
      </c>
      <c r="S342" s="145">
        <v>0</v>
      </c>
      <c r="T342" s="146">
        <f t="shared" si="63"/>
        <v>0</v>
      </c>
      <c r="AR342" s="147" t="s">
        <v>216</v>
      </c>
      <c r="AT342" s="147" t="s">
        <v>161</v>
      </c>
      <c r="AU342" s="147" t="s">
        <v>141</v>
      </c>
      <c r="AY342" s="13" t="s">
        <v>133</v>
      </c>
      <c r="BE342" s="148">
        <f t="shared" si="64"/>
        <v>0</v>
      </c>
      <c r="BF342" s="148">
        <f t="shared" si="65"/>
        <v>0</v>
      </c>
      <c r="BG342" s="148">
        <f t="shared" si="66"/>
        <v>0</v>
      </c>
      <c r="BH342" s="148">
        <f t="shared" si="67"/>
        <v>0</v>
      </c>
      <c r="BI342" s="148">
        <f t="shared" si="68"/>
        <v>0</v>
      </c>
      <c r="BJ342" s="13" t="s">
        <v>141</v>
      </c>
      <c r="BK342" s="148">
        <f t="shared" si="69"/>
        <v>0</v>
      </c>
      <c r="BL342" s="13" t="s">
        <v>211</v>
      </c>
      <c r="BM342" s="147" t="s">
        <v>934</v>
      </c>
    </row>
    <row r="343" spans="2:65" s="1" customFormat="1" ht="16.5" customHeight="1">
      <c r="B343" s="28"/>
      <c r="C343" s="135" t="s">
        <v>935</v>
      </c>
      <c r="D343" s="135" t="s">
        <v>136</v>
      </c>
      <c r="E343" s="136" t="s">
        <v>936</v>
      </c>
      <c r="F343" s="137" t="s">
        <v>937</v>
      </c>
      <c r="G343" s="138" t="s">
        <v>263</v>
      </c>
      <c r="H343" s="139">
        <v>8</v>
      </c>
      <c r="I343" s="140"/>
      <c r="J343" s="141">
        <f t="shared" si="60"/>
        <v>0</v>
      </c>
      <c r="K343" s="142"/>
      <c r="L343" s="28"/>
      <c r="M343" s="143" t="s">
        <v>1</v>
      </c>
      <c r="N343" s="144" t="s">
        <v>40</v>
      </c>
      <c r="P343" s="145">
        <f t="shared" si="61"/>
        <v>0</v>
      </c>
      <c r="Q343" s="145">
        <v>1E-4</v>
      </c>
      <c r="R343" s="145">
        <f t="shared" si="62"/>
        <v>8.0000000000000004E-4</v>
      </c>
      <c r="S343" s="145">
        <v>0</v>
      </c>
      <c r="T343" s="146">
        <f t="shared" si="63"/>
        <v>0</v>
      </c>
      <c r="AR343" s="147" t="s">
        <v>211</v>
      </c>
      <c r="AT343" s="147" t="s">
        <v>136</v>
      </c>
      <c r="AU343" s="147" t="s">
        <v>141</v>
      </c>
      <c r="AY343" s="13" t="s">
        <v>133</v>
      </c>
      <c r="BE343" s="148">
        <f t="shared" si="64"/>
        <v>0</v>
      </c>
      <c r="BF343" s="148">
        <f t="shared" si="65"/>
        <v>0</v>
      </c>
      <c r="BG343" s="148">
        <f t="shared" si="66"/>
        <v>0</v>
      </c>
      <c r="BH343" s="148">
        <f t="shared" si="67"/>
        <v>0</v>
      </c>
      <c r="BI343" s="148">
        <f t="shared" si="68"/>
        <v>0</v>
      </c>
      <c r="BJ343" s="13" t="s">
        <v>141</v>
      </c>
      <c r="BK343" s="148">
        <f t="shared" si="69"/>
        <v>0</v>
      </c>
      <c r="BL343" s="13" t="s">
        <v>211</v>
      </c>
      <c r="BM343" s="147" t="s">
        <v>938</v>
      </c>
    </row>
    <row r="344" spans="2:65" s="1" customFormat="1" ht="16.5" customHeight="1">
      <c r="B344" s="28"/>
      <c r="C344" s="149" t="s">
        <v>939</v>
      </c>
      <c r="D344" s="149" t="s">
        <v>161</v>
      </c>
      <c r="E344" s="150" t="s">
        <v>940</v>
      </c>
      <c r="F344" s="151" t="s">
        <v>941</v>
      </c>
      <c r="G344" s="152" t="s">
        <v>263</v>
      </c>
      <c r="H344" s="153">
        <v>8</v>
      </c>
      <c r="I344" s="154"/>
      <c r="J344" s="155">
        <f t="shared" si="60"/>
        <v>0</v>
      </c>
      <c r="K344" s="156"/>
      <c r="L344" s="157"/>
      <c r="M344" s="158" t="s">
        <v>1</v>
      </c>
      <c r="N344" s="159" t="s">
        <v>40</v>
      </c>
      <c r="P344" s="145">
        <f t="shared" si="61"/>
        <v>0</v>
      </c>
      <c r="Q344" s="145">
        <v>2.0000000000000001E-4</v>
      </c>
      <c r="R344" s="145">
        <f t="shared" si="62"/>
        <v>1.6000000000000001E-3</v>
      </c>
      <c r="S344" s="145">
        <v>0</v>
      </c>
      <c r="T344" s="146">
        <f t="shared" si="63"/>
        <v>0</v>
      </c>
      <c r="AR344" s="147" t="s">
        <v>216</v>
      </c>
      <c r="AT344" s="147" t="s">
        <v>161</v>
      </c>
      <c r="AU344" s="147" t="s">
        <v>141</v>
      </c>
      <c r="AY344" s="13" t="s">
        <v>133</v>
      </c>
      <c r="BE344" s="148">
        <f t="shared" si="64"/>
        <v>0</v>
      </c>
      <c r="BF344" s="148">
        <f t="shared" si="65"/>
        <v>0</v>
      </c>
      <c r="BG344" s="148">
        <f t="shared" si="66"/>
        <v>0</v>
      </c>
      <c r="BH344" s="148">
        <f t="shared" si="67"/>
        <v>0</v>
      </c>
      <c r="BI344" s="148">
        <f t="shared" si="68"/>
        <v>0</v>
      </c>
      <c r="BJ344" s="13" t="s">
        <v>141</v>
      </c>
      <c r="BK344" s="148">
        <f t="shared" si="69"/>
        <v>0</v>
      </c>
      <c r="BL344" s="13" t="s">
        <v>211</v>
      </c>
      <c r="BM344" s="147" t="s">
        <v>942</v>
      </c>
    </row>
    <row r="345" spans="2:65" s="1" customFormat="1" ht="16.5" customHeight="1">
      <c r="B345" s="28"/>
      <c r="C345" s="135" t="s">
        <v>943</v>
      </c>
      <c r="D345" s="135" t="s">
        <v>136</v>
      </c>
      <c r="E345" s="136" t="s">
        <v>944</v>
      </c>
      <c r="F345" s="137" t="s">
        <v>945</v>
      </c>
      <c r="G345" s="138" t="s">
        <v>263</v>
      </c>
      <c r="H345" s="139">
        <v>2</v>
      </c>
      <c r="I345" s="140"/>
      <c r="J345" s="141">
        <f t="shared" si="60"/>
        <v>0</v>
      </c>
      <c r="K345" s="142"/>
      <c r="L345" s="28"/>
      <c r="M345" s="143" t="s">
        <v>1</v>
      </c>
      <c r="N345" s="144" t="s">
        <v>40</v>
      </c>
      <c r="P345" s="145">
        <f t="shared" si="61"/>
        <v>0</v>
      </c>
      <c r="Q345" s="145">
        <v>1E-4</v>
      </c>
      <c r="R345" s="145">
        <f t="shared" si="62"/>
        <v>2.0000000000000001E-4</v>
      </c>
      <c r="S345" s="145">
        <v>0</v>
      </c>
      <c r="T345" s="146">
        <f t="shared" si="63"/>
        <v>0</v>
      </c>
      <c r="AR345" s="147" t="s">
        <v>211</v>
      </c>
      <c r="AT345" s="147" t="s">
        <v>136</v>
      </c>
      <c r="AU345" s="147" t="s">
        <v>141</v>
      </c>
      <c r="AY345" s="13" t="s">
        <v>133</v>
      </c>
      <c r="BE345" s="148">
        <f t="shared" si="64"/>
        <v>0</v>
      </c>
      <c r="BF345" s="148">
        <f t="shared" si="65"/>
        <v>0</v>
      </c>
      <c r="BG345" s="148">
        <f t="shared" si="66"/>
        <v>0</v>
      </c>
      <c r="BH345" s="148">
        <f t="shared" si="67"/>
        <v>0</v>
      </c>
      <c r="BI345" s="148">
        <f t="shared" si="68"/>
        <v>0</v>
      </c>
      <c r="BJ345" s="13" t="s">
        <v>141</v>
      </c>
      <c r="BK345" s="148">
        <f t="shared" si="69"/>
        <v>0</v>
      </c>
      <c r="BL345" s="13" t="s">
        <v>211</v>
      </c>
      <c r="BM345" s="147" t="s">
        <v>946</v>
      </c>
    </row>
    <row r="346" spans="2:65" s="1" customFormat="1" ht="21.75" customHeight="1">
      <c r="B346" s="28"/>
      <c r="C346" s="149" t="s">
        <v>947</v>
      </c>
      <c r="D346" s="149" t="s">
        <v>161</v>
      </c>
      <c r="E346" s="150" t="s">
        <v>948</v>
      </c>
      <c r="F346" s="151" t="s">
        <v>949</v>
      </c>
      <c r="G346" s="152" t="s">
        <v>263</v>
      </c>
      <c r="H346" s="153">
        <v>2</v>
      </c>
      <c r="I346" s="154"/>
      <c r="J346" s="155">
        <f t="shared" si="60"/>
        <v>0</v>
      </c>
      <c r="K346" s="156"/>
      <c r="L346" s="157"/>
      <c r="M346" s="158" t="s">
        <v>1</v>
      </c>
      <c r="N346" s="159" t="s">
        <v>40</v>
      </c>
      <c r="P346" s="145">
        <f t="shared" si="61"/>
        <v>0</v>
      </c>
      <c r="Q346" s="145">
        <v>0</v>
      </c>
      <c r="R346" s="145">
        <f t="shared" si="62"/>
        <v>0</v>
      </c>
      <c r="S346" s="145">
        <v>0</v>
      </c>
      <c r="T346" s="146">
        <f t="shared" si="63"/>
        <v>0</v>
      </c>
      <c r="AR346" s="147" t="s">
        <v>216</v>
      </c>
      <c r="AT346" s="147" t="s">
        <v>161</v>
      </c>
      <c r="AU346" s="147" t="s">
        <v>141</v>
      </c>
      <c r="AY346" s="13" t="s">
        <v>133</v>
      </c>
      <c r="BE346" s="148">
        <f t="shared" si="64"/>
        <v>0</v>
      </c>
      <c r="BF346" s="148">
        <f t="shared" si="65"/>
        <v>0</v>
      </c>
      <c r="BG346" s="148">
        <f t="shared" si="66"/>
        <v>0</v>
      </c>
      <c r="BH346" s="148">
        <f t="shared" si="67"/>
        <v>0</v>
      </c>
      <c r="BI346" s="148">
        <f t="shared" si="68"/>
        <v>0</v>
      </c>
      <c r="BJ346" s="13" t="s">
        <v>141</v>
      </c>
      <c r="BK346" s="148">
        <f t="shared" si="69"/>
        <v>0</v>
      </c>
      <c r="BL346" s="13" t="s">
        <v>211</v>
      </c>
      <c r="BM346" s="147" t="s">
        <v>950</v>
      </c>
    </row>
    <row r="347" spans="2:65" s="1" customFormat="1" ht="16.5" customHeight="1">
      <c r="B347" s="28"/>
      <c r="C347" s="135" t="s">
        <v>951</v>
      </c>
      <c r="D347" s="135" t="s">
        <v>136</v>
      </c>
      <c r="E347" s="136" t="s">
        <v>952</v>
      </c>
      <c r="F347" s="137" t="s">
        <v>953</v>
      </c>
      <c r="G347" s="138" t="s">
        <v>263</v>
      </c>
      <c r="H347" s="139">
        <v>12</v>
      </c>
      <c r="I347" s="140"/>
      <c r="J347" s="141">
        <f t="shared" si="60"/>
        <v>0</v>
      </c>
      <c r="K347" s="142"/>
      <c r="L347" s="28"/>
      <c r="M347" s="143" t="s">
        <v>1</v>
      </c>
      <c r="N347" s="144" t="s">
        <v>40</v>
      </c>
      <c r="P347" s="145">
        <f t="shared" si="61"/>
        <v>0</v>
      </c>
      <c r="Q347" s="145">
        <v>1E-4</v>
      </c>
      <c r="R347" s="145">
        <f t="shared" si="62"/>
        <v>1.2000000000000001E-3</v>
      </c>
      <c r="S347" s="145">
        <v>0</v>
      </c>
      <c r="T347" s="146">
        <f t="shared" si="63"/>
        <v>0</v>
      </c>
      <c r="AR347" s="147" t="s">
        <v>211</v>
      </c>
      <c r="AT347" s="147" t="s">
        <v>136</v>
      </c>
      <c r="AU347" s="147" t="s">
        <v>141</v>
      </c>
      <c r="AY347" s="13" t="s">
        <v>133</v>
      </c>
      <c r="BE347" s="148">
        <f t="shared" si="64"/>
        <v>0</v>
      </c>
      <c r="BF347" s="148">
        <f t="shared" si="65"/>
        <v>0</v>
      </c>
      <c r="BG347" s="148">
        <f t="shared" si="66"/>
        <v>0</v>
      </c>
      <c r="BH347" s="148">
        <f t="shared" si="67"/>
        <v>0</v>
      </c>
      <c r="BI347" s="148">
        <f t="shared" si="68"/>
        <v>0</v>
      </c>
      <c r="BJ347" s="13" t="s">
        <v>141</v>
      </c>
      <c r="BK347" s="148">
        <f t="shared" si="69"/>
        <v>0</v>
      </c>
      <c r="BL347" s="13" t="s">
        <v>211</v>
      </c>
      <c r="BM347" s="147" t="s">
        <v>954</v>
      </c>
    </row>
    <row r="348" spans="2:65" s="1" customFormat="1" ht="16.5" customHeight="1">
      <c r="B348" s="28"/>
      <c r="C348" s="149" t="s">
        <v>955</v>
      </c>
      <c r="D348" s="149" t="s">
        <v>161</v>
      </c>
      <c r="E348" s="150" t="s">
        <v>956</v>
      </c>
      <c r="F348" s="151" t="s">
        <v>957</v>
      </c>
      <c r="G348" s="152" t="s">
        <v>263</v>
      </c>
      <c r="H348" s="153">
        <v>12</v>
      </c>
      <c r="I348" s="154"/>
      <c r="J348" s="155">
        <f t="shared" si="60"/>
        <v>0</v>
      </c>
      <c r="K348" s="156"/>
      <c r="L348" s="157"/>
      <c r="M348" s="158" t="s">
        <v>1</v>
      </c>
      <c r="N348" s="159" t="s">
        <v>40</v>
      </c>
      <c r="P348" s="145">
        <f t="shared" si="61"/>
        <v>0</v>
      </c>
      <c r="Q348" s="145">
        <v>0</v>
      </c>
      <c r="R348" s="145">
        <f t="shared" si="62"/>
        <v>0</v>
      </c>
      <c r="S348" s="145">
        <v>0</v>
      </c>
      <c r="T348" s="146">
        <f t="shared" si="63"/>
        <v>0</v>
      </c>
      <c r="AR348" s="147" t="s">
        <v>216</v>
      </c>
      <c r="AT348" s="147" t="s">
        <v>161</v>
      </c>
      <c r="AU348" s="147" t="s">
        <v>141</v>
      </c>
      <c r="AY348" s="13" t="s">
        <v>133</v>
      </c>
      <c r="BE348" s="148">
        <f t="shared" si="64"/>
        <v>0</v>
      </c>
      <c r="BF348" s="148">
        <f t="shared" si="65"/>
        <v>0</v>
      </c>
      <c r="BG348" s="148">
        <f t="shared" si="66"/>
        <v>0</v>
      </c>
      <c r="BH348" s="148">
        <f t="shared" si="67"/>
        <v>0</v>
      </c>
      <c r="BI348" s="148">
        <f t="shared" si="68"/>
        <v>0</v>
      </c>
      <c r="BJ348" s="13" t="s">
        <v>141</v>
      </c>
      <c r="BK348" s="148">
        <f t="shared" si="69"/>
        <v>0</v>
      </c>
      <c r="BL348" s="13" t="s">
        <v>211</v>
      </c>
      <c r="BM348" s="147" t="s">
        <v>958</v>
      </c>
    </row>
    <row r="349" spans="2:65" s="1" customFormat="1" ht="16.5" customHeight="1">
      <c r="B349" s="28"/>
      <c r="C349" s="135" t="s">
        <v>959</v>
      </c>
      <c r="D349" s="135" t="s">
        <v>136</v>
      </c>
      <c r="E349" s="136" t="s">
        <v>960</v>
      </c>
      <c r="F349" s="137" t="s">
        <v>961</v>
      </c>
      <c r="G349" s="138" t="s">
        <v>263</v>
      </c>
      <c r="H349" s="139">
        <v>4</v>
      </c>
      <c r="I349" s="140"/>
      <c r="J349" s="141">
        <f t="shared" ref="J349:J380" si="70">ROUND(I349*H349,2)</f>
        <v>0</v>
      </c>
      <c r="K349" s="142"/>
      <c r="L349" s="28"/>
      <c r="M349" s="143" t="s">
        <v>1</v>
      </c>
      <c r="N349" s="144" t="s">
        <v>40</v>
      </c>
      <c r="P349" s="145">
        <f t="shared" ref="P349:P380" si="71">O349*H349</f>
        <v>0</v>
      </c>
      <c r="Q349" s="145">
        <v>2.9999999999999997E-4</v>
      </c>
      <c r="R349" s="145">
        <f t="shared" ref="R349:R380" si="72">Q349*H349</f>
        <v>1.1999999999999999E-3</v>
      </c>
      <c r="S349" s="145">
        <v>0</v>
      </c>
      <c r="T349" s="146">
        <f t="shared" ref="T349:T380" si="73">S349*H349</f>
        <v>0</v>
      </c>
      <c r="AR349" s="147" t="s">
        <v>211</v>
      </c>
      <c r="AT349" s="147" t="s">
        <v>136</v>
      </c>
      <c r="AU349" s="147" t="s">
        <v>141</v>
      </c>
      <c r="AY349" s="13" t="s">
        <v>133</v>
      </c>
      <c r="BE349" s="148">
        <f t="shared" ref="BE349:BE366" si="74">IF(N349="základná",J349,0)</f>
        <v>0</v>
      </c>
      <c r="BF349" s="148">
        <f t="shared" ref="BF349:BF366" si="75">IF(N349="znížená",J349,0)</f>
        <v>0</v>
      </c>
      <c r="BG349" s="148">
        <f t="shared" ref="BG349:BG366" si="76">IF(N349="zákl. prenesená",J349,0)</f>
        <v>0</v>
      </c>
      <c r="BH349" s="148">
        <f t="shared" ref="BH349:BH366" si="77">IF(N349="zníž. prenesená",J349,0)</f>
        <v>0</v>
      </c>
      <c r="BI349" s="148">
        <f t="shared" ref="BI349:BI366" si="78">IF(N349="nulová",J349,0)</f>
        <v>0</v>
      </c>
      <c r="BJ349" s="13" t="s">
        <v>141</v>
      </c>
      <c r="BK349" s="148">
        <f t="shared" ref="BK349:BK366" si="79">ROUND(I349*H349,2)</f>
        <v>0</v>
      </c>
      <c r="BL349" s="13" t="s">
        <v>211</v>
      </c>
      <c r="BM349" s="147" t="s">
        <v>962</v>
      </c>
    </row>
    <row r="350" spans="2:65" s="1" customFormat="1" ht="21.75" customHeight="1">
      <c r="B350" s="28"/>
      <c r="C350" s="149" t="s">
        <v>963</v>
      </c>
      <c r="D350" s="149" t="s">
        <v>161</v>
      </c>
      <c r="E350" s="150" t="s">
        <v>964</v>
      </c>
      <c r="F350" s="151" t="s">
        <v>965</v>
      </c>
      <c r="G350" s="152" t="s">
        <v>263</v>
      </c>
      <c r="H350" s="153">
        <v>4</v>
      </c>
      <c r="I350" s="154"/>
      <c r="J350" s="155">
        <f t="shared" si="70"/>
        <v>0</v>
      </c>
      <c r="K350" s="156"/>
      <c r="L350" s="157"/>
      <c r="M350" s="158" t="s">
        <v>1</v>
      </c>
      <c r="N350" s="159" t="s">
        <v>40</v>
      </c>
      <c r="P350" s="145">
        <f t="shared" si="71"/>
        <v>0</v>
      </c>
      <c r="Q350" s="145">
        <v>0</v>
      </c>
      <c r="R350" s="145">
        <f t="shared" si="72"/>
        <v>0</v>
      </c>
      <c r="S350" s="145">
        <v>0</v>
      </c>
      <c r="T350" s="146">
        <f t="shared" si="73"/>
        <v>0</v>
      </c>
      <c r="AR350" s="147" t="s">
        <v>216</v>
      </c>
      <c r="AT350" s="147" t="s">
        <v>161</v>
      </c>
      <c r="AU350" s="147" t="s">
        <v>141</v>
      </c>
      <c r="AY350" s="13" t="s">
        <v>133</v>
      </c>
      <c r="BE350" s="148">
        <f t="shared" si="74"/>
        <v>0</v>
      </c>
      <c r="BF350" s="148">
        <f t="shared" si="75"/>
        <v>0</v>
      </c>
      <c r="BG350" s="148">
        <f t="shared" si="76"/>
        <v>0</v>
      </c>
      <c r="BH350" s="148">
        <f t="shared" si="77"/>
        <v>0</v>
      </c>
      <c r="BI350" s="148">
        <f t="shared" si="78"/>
        <v>0</v>
      </c>
      <c r="BJ350" s="13" t="s">
        <v>141</v>
      </c>
      <c r="BK350" s="148">
        <f t="shared" si="79"/>
        <v>0</v>
      </c>
      <c r="BL350" s="13" t="s">
        <v>211</v>
      </c>
      <c r="BM350" s="147" t="s">
        <v>966</v>
      </c>
    </row>
    <row r="351" spans="2:65" s="1" customFormat="1" ht="16.5" customHeight="1">
      <c r="B351" s="28"/>
      <c r="C351" s="135" t="s">
        <v>967</v>
      </c>
      <c r="D351" s="135" t="s">
        <v>136</v>
      </c>
      <c r="E351" s="136" t="s">
        <v>968</v>
      </c>
      <c r="F351" s="137" t="s">
        <v>969</v>
      </c>
      <c r="G351" s="138" t="s">
        <v>263</v>
      </c>
      <c r="H351" s="139">
        <v>2</v>
      </c>
      <c r="I351" s="140"/>
      <c r="J351" s="141">
        <f t="shared" si="70"/>
        <v>0</v>
      </c>
      <c r="K351" s="142"/>
      <c r="L351" s="28"/>
      <c r="M351" s="143" t="s">
        <v>1</v>
      </c>
      <c r="N351" s="144" t="s">
        <v>40</v>
      </c>
      <c r="P351" s="145">
        <f t="shared" si="71"/>
        <v>0</v>
      </c>
      <c r="Q351" s="145">
        <v>4.0000000000000002E-4</v>
      </c>
      <c r="R351" s="145">
        <f t="shared" si="72"/>
        <v>8.0000000000000004E-4</v>
      </c>
      <c r="S351" s="145">
        <v>0</v>
      </c>
      <c r="T351" s="146">
        <f t="shared" si="73"/>
        <v>0</v>
      </c>
      <c r="AR351" s="147" t="s">
        <v>211</v>
      </c>
      <c r="AT351" s="147" t="s">
        <v>136</v>
      </c>
      <c r="AU351" s="147" t="s">
        <v>141</v>
      </c>
      <c r="AY351" s="13" t="s">
        <v>133</v>
      </c>
      <c r="BE351" s="148">
        <f t="shared" si="74"/>
        <v>0</v>
      </c>
      <c r="BF351" s="148">
        <f t="shared" si="75"/>
        <v>0</v>
      </c>
      <c r="BG351" s="148">
        <f t="shared" si="76"/>
        <v>0</v>
      </c>
      <c r="BH351" s="148">
        <f t="shared" si="77"/>
        <v>0</v>
      </c>
      <c r="BI351" s="148">
        <f t="shared" si="78"/>
        <v>0</v>
      </c>
      <c r="BJ351" s="13" t="s">
        <v>141</v>
      </c>
      <c r="BK351" s="148">
        <f t="shared" si="79"/>
        <v>0</v>
      </c>
      <c r="BL351" s="13" t="s">
        <v>211</v>
      </c>
      <c r="BM351" s="147" t="s">
        <v>970</v>
      </c>
    </row>
    <row r="352" spans="2:65" s="1" customFormat="1" ht="24.2" customHeight="1">
      <c r="B352" s="28"/>
      <c r="C352" s="149" t="s">
        <v>971</v>
      </c>
      <c r="D352" s="149" t="s">
        <v>161</v>
      </c>
      <c r="E352" s="150" t="s">
        <v>972</v>
      </c>
      <c r="F352" s="151" t="s">
        <v>973</v>
      </c>
      <c r="G352" s="152" t="s">
        <v>263</v>
      </c>
      <c r="H352" s="153">
        <v>2</v>
      </c>
      <c r="I352" s="154"/>
      <c r="J352" s="155">
        <f t="shared" si="70"/>
        <v>0</v>
      </c>
      <c r="K352" s="156"/>
      <c r="L352" s="157"/>
      <c r="M352" s="158" t="s">
        <v>1</v>
      </c>
      <c r="N352" s="159" t="s">
        <v>40</v>
      </c>
      <c r="P352" s="145">
        <f t="shared" si="71"/>
        <v>0</v>
      </c>
      <c r="Q352" s="145">
        <v>0</v>
      </c>
      <c r="R352" s="145">
        <f t="shared" si="72"/>
        <v>0</v>
      </c>
      <c r="S352" s="145">
        <v>0</v>
      </c>
      <c r="T352" s="146">
        <f t="shared" si="73"/>
        <v>0</v>
      </c>
      <c r="AR352" s="147" t="s">
        <v>216</v>
      </c>
      <c r="AT352" s="147" t="s">
        <v>161</v>
      </c>
      <c r="AU352" s="147" t="s">
        <v>141</v>
      </c>
      <c r="AY352" s="13" t="s">
        <v>133</v>
      </c>
      <c r="BE352" s="148">
        <f t="shared" si="74"/>
        <v>0</v>
      </c>
      <c r="BF352" s="148">
        <f t="shared" si="75"/>
        <v>0</v>
      </c>
      <c r="BG352" s="148">
        <f t="shared" si="76"/>
        <v>0</v>
      </c>
      <c r="BH352" s="148">
        <f t="shared" si="77"/>
        <v>0</v>
      </c>
      <c r="BI352" s="148">
        <f t="shared" si="78"/>
        <v>0</v>
      </c>
      <c r="BJ352" s="13" t="s">
        <v>141</v>
      </c>
      <c r="BK352" s="148">
        <f t="shared" si="79"/>
        <v>0</v>
      </c>
      <c r="BL352" s="13" t="s">
        <v>211</v>
      </c>
      <c r="BM352" s="147" t="s">
        <v>974</v>
      </c>
    </row>
    <row r="353" spans="2:65" s="1" customFormat="1" ht="16.5" customHeight="1">
      <c r="B353" s="28"/>
      <c r="C353" s="135" t="s">
        <v>975</v>
      </c>
      <c r="D353" s="135" t="s">
        <v>136</v>
      </c>
      <c r="E353" s="136" t="s">
        <v>976</v>
      </c>
      <c r="F353" s="137" t="s">
        <v>977</v>
      </c>
      <c r="G353" s="138" t="s">
        <v>263</v>
      </c>
      <c r="H353" s="139">
        <v>2</v>
      </c>
      <c r="I353" s="140"/>
      <c r="J353" s="141">
        <f t="shared" si="70"/>
        <v>0</v>
      </c>
      <c r="K353" s="142"/>
      <c r="L353" s="28"/>
      <c r="M353" s="143" t="s">
        <v>1</v>
      </c>
      <c r="N353" s="144" t="s">
        <v>40</v>
      </c>
      <c r="P353" s="145">
        <f t="shared" si="71"/>
        <v>0</v>
      </c>
      <c r="Q353" s="145">
        <v>4.0000000000000002E-4</v>
      </c>
      <c r="R353" s="145">
        <f t="shared" si="72"/>
        <v>8.0000000000000004E-4</v>
      </c>
      <c r="S353" s="145">
        <v>0</v>
      </c>
      <c r="T353" s="146">
        <f t="shared" si="73"/>
        <v>0</v>
      </c>
      <c r="AR353" s="147" t="s">
        <v>211</v>
      </c>
      <c r="AT353" s="147" t="s">
        <v>136</v>
      </c>
      <c r="AU353" s="147" t="s">
        <v>141</v>
      </c>
      <c r="AY353" s="13" t="s">
        <v>133</v>
      </c>
      <c r="BE353" s="148">
        <f t="shared" si="74"/>
        <v>0</v>
      </c>
      <c r="BF353" s="148">
        <f t="shared" si="75"/>
        <v>0</v>
      </c>
      <c r="BG353" s="148">
        <f t="shared" si="76"/>
        <v>0</v>
      </c>
      <c r="BH353" s="148">
        <f t="shared" si="77"/>
        <v>0</v>
      </c>
      <c r="BI353" s="148">
        <f t="shared" si="78"/>
        <v>0</v>
      </c>
      <c r="BJ353" s="13" t="s">
        <v>141</v>
      </c>
      <c r="BK353" s="148">
        <f t="shared" si="79"/>
        <v>0</v>
      </c>
      <c r="BL353" s="13" t="s">
        <v>211</v>
      </c>
      <c r="BM353" s="147" t="s">
        <v>978</v>
      </c>
    </row>
    <row r="354" spans="2:65" s="1" customFormat="1" ht="24.2" customHeight="1">
      <c r="B354" s="28"/>
      <c r="C354" s="149" t="s">
        <v>979</v>
      </c>
      <c r="D354" s="149" t="s">
        <v>161</v>
      </c>
      <c r="E354" s="150" t="s">
        <v>980</v>
      </c>
      <c r="F354" s="151" t="s">
        <v>981</v>
      </c>
      <c r="G354" s="152" t="s">
        <v>263</v>
      </c>
      <c r="H354" s="153">
        <v>2</v>
      </c>
      <c r="I354" s="154"/>
      <c r="J354" s="155">
        <f t="shared" si="70"/>
        <v>0</v>
      </c>
      <c r="K354" s="156"/>
      <c r="L354" s="157"/>
      <c r="M354" s="158" t="s">
        <v>1</v>
      </c>
      <c r="N354" s="159" t="s">
        <v>40</v>
      </c>
      <c r="P354" s="145">
        <f t="shared" si="71"/>
        <v>0</v>
      </c>
      <c r="Q354" s="145">
        <v>0</v>
      </c>
      <c r="R354" s="145">
        <f t="shared" si="72"/>
        <v>0</v>
      </c>
      <c r="S354" s="145">
        <v>0</v>
      </c>
      <c r="T354" s="146">
        <f t="shared" si="73"/>
        <v>0</v>
      </c>
      <c r="AR354" s="147" t="s">
        <v>216</v>
      </c>
      <c r="AT354" s="147" t="s">
        <v>161</v>
      </c>
      <c r="AU354" s="147" t="s">
        <v>141</v>
      </c>
      <c r="AY354" s="13" t="s">
        <v>133</v>
      </c>
      <c r="BE354" s="148">
        <f t="shared" si="74"/>
        <v>0</v>
      </c>
      <c r="BF354" s="148">
        <f t="shared" si="75"/>
        <v>0</v>
      </c>
      <c r="BG354" s="148">
        <f t="shared" si="76"/>
        <v>0</v>
      </c>
      <c r="BH354" s="148">
        <f t="shared" si="77"/>
        <v>0</v>
      </c>
      <c r="BI354" s="148">
        <f t="shared" si="78"/>
        <v>0</v>
      </c>
      <c r="BJ354" s="13" t="s">
        <v>141</v>
      </c>
      <c r="BK354" s="148">
        <f t="shared" si="79"/>
        <v>0</v>
      </c>
      <c r="BL354" s="13" t="s">
        <v>211</v>
      </c>
      <c r="BM354" s="147" t="s">
        <v>982</v>
      </c>
    </row>
    <row r="355" spans="2:65" s="1" customFormat="1" ht="16.5" customHeight="1">
      <c r="B355" s="28"/>
      <c r="C355" s="135" t="s">
        <v>983</v>
      </c>
      <c r="D355" s="135" t="s">
        <v>136</v>
      </c>
      <c r="E355" s="136" t="s">
        <v>984</v>
      </c>
      <c r="F355" s="137" t="s">
        <v>985</v>
      </c>
      <c r="G355" s="138" t="s">
        <v>263</v>
      </c>
      <c r="H355" s="139">
        <v>2</v>
      </c>
      <c r="I355" s="140"/>
      <c r="J355" s="141">
        <f t="shared" si="70"/>
        <v>0</v>
      </c>
      <c r="K355" s="142"/>
      <c r="L355" s="28"/>
      <c r="M355" s="143" t="s">
        <v>1</v>
      </c>
      <c r="N355" s="144" t="s">
        <v>40</v>
      </c>
      <c r="P355" s="145">
        <f t="shared" si="71"/>
        <v>0</v>
      </c>
      <c r="Q355" s="145">
        <v>4.0000000000000002E-4</v>
      </c>
      <c r="R355" s="145">
        <f t="shared" si="72"/>
        <v>8.0000000000000004E-4</v>
      </c>
      <c r="S355" s="145">
        <v>0</v>
      </c>
      <c r="T355" s="146">
        <f t="shared" si="73"/>
        <v>0</v>
      </c>
      <c r="AR355" s="147" t="s">
        <v>211</v>
      </c>
      <c r="AT355" s="147" t="s">
        <v>136</v>
      </c>
      <c r="AU355" s="147" t="s">
        <v>141</v>
      </c>
      <c r="AY355" s="13" t="s">
        <v>133</v>
      </c>
      <c r="BE355" s="148">
        <f t="shared" si="74"/>
        <v>0</v>
      </c>
      <c r="BF355" s="148">
        <f t="shared" si="75"/>
        <v>0</v>
      </c>
      <c r="BG355" s="148">
        <f t="shared" si="76"/>
        <v>0</v>
      </c>
      <c r="BH355" s="148">
        <f t="shared" si="77"/>
        <v>0</v>
      </c>
      <c r="BI355" s="148">
        <f t="shared" si="78"/>
        <v>0</v>
      </c>
      <c r="BJ355" s="13" t="s">
        <v>141</v>
      </c>
      <c r="BK355" s="148">
        <f t="shared" si="79"/>
        <v>0</v>
      </c>
      <c r="BL355" s="13" t="s">
        <v>211</v>
      </c>
      <c r="BM355" s="147" t="s">
        <v>986</v>
      </c>
    </row>
    <row r="356" spans="2:65" s="1" customFormat="1" ht="24.2" customHeight="1">
      <c r="B356" s="28"/>
      <c r="C356" s="149" t="s">
        <v>987</v>
      </c>
      <c r="D356" s="149" t="s">
        <v>161</v>
      </c>
      <c r="E356" s="150" t="s">
        <v>988</v>
      </c>
      <c r="F356" s="151" t="s">
        <v>989</v>
      </c>
      <c r="G356" s="152" t="s">
        <v>263</v>
      </c>
      <c r="H356" s="153">
        <v>2</v>
      </c>
      <c r="I356" s="154"/>
      <c r="J356" s="155">
        <f t="shared" si="70"/>
        <v>0</v>
      </c>
      <c r="K356" s="156"/>
      <c r="L356" s="157"/>
      <c r="M356" s="158" t="s">
        <v>1</v>
      </c>
      <c r="N356" s="159" t="s">
        <v>40</v>
      </c>
      <c r="P356" s="145">
        <f t="shared" si="71"/>
        <v>0</v>
      </c>
      <c r="Q356" s="145">
        <v>0</v>
      </c>
      <c r="R356" s="145">
        <f t="shared" si="72"/>
        <v>0</v>
      </c>
      <c r="S356" s="145">
        <v>0</v>
      </c>
      <c r="T356" s="146">
        <f t="shared" si="73"/>
        <v>0</v>
      </c>
      <c r="AR356" s="147" t="s">
        <v>216</v>
      </c>
      <c r="AT356" s="147" t="s">
        <v>161</v>
      </c>
      <c r="AU356" s="147" t="s">
        <v>141</v>
      </c>
      <c r="AY356" s="13" t="s">
        <v>133</v>
      </c>
      <c r="BE356" s="148">
        <f t="shared" si="74"/>
        <v>0</v>
      </c>
      <c r="BF356" s="148">
        <f t="shared" si="75"/>
        <v>0</v>
      </c>
      <c r="BG356" s="148">
        <f t="shared" si="76"/>
        <v>0</v>
      </c>
      <c r="BH356" s="148">
        <f t="shared" si="77"/>
        <v>0</v>
      </c>
      <c r="BI356" s="148">
        <f t="shared" si="78"/>
        <v>0</v>
      </c>
      <c r="BJ356" s="13" t="s">
        <v>141</v>
      </c>
      <c r="BK356" s="148">
        <f t="shared" si="79"/>
        <v>0</v>
      </c>
      <c r="BL356" s="13" t="s">
        <v>211</v>
      </c>
      <c r="BM356" s="147" t="s">
        <v>990</v>
      </c>
    </row>
    <row r="357" spans="2:65" s="1" customFormat="1" ht="16.5" customHeight="1">
      <c r="B357" s="28"/>
      <c r="C357" s="135" t="s">
        <v>991</v>
      </c>
      <c r="D357" s="135" t="s">
        <v>136</v>
      </c>
      <c r="E357" s="136" t="s">
        <v>992</v>
      </c>
      <c r="F357" s="137" t="s">
        <v>993</v>
      </c>
      <c r="G357" s="138" t="s">
        <v>263</v>
      </c>
      <c r="H357" s="139">
        <v>15</v>
      </c>
      <c r="I357" s="140"/>
      <c r="J357" s="141">
        <f t="shared" si="70"/>
        <v>0</v>
      </c>
      <c r="K357" s="142"/>
      <c r="L357" s="28"/>
      <c r="M357" s="143" t="s">
        <v>1</v>
      </c>
      <c r="N357" s="144" t="s">
        <v>40</v>
      </c>
      <c r="P357" s="145">
        <f t="shared" si="71"/>
        <v>0</v>
      </c>
      <c r="Q357" s="145">
        <v>0</v>
      </c>
      <c r="R357" s="145">
        <f t="shared" si="72"/>
        <v>0</v>
      </c>
      <c r="S357" s="145">
        <v>0</v>
      </c>
      <c r="T357" s="146">
        <f t="shared" si="73"/>
        <v>0</v>
      </c>
      <c r="AR357" s="147" t="s">
        <v>211</v>
      </c>
      <c r="AT357" s="147" t="s">
        <v>136</v>
      </c>
      <c r="AU357" s="147" t="s">
        <v>141</v>
      </c>
      <c r="AY357" s="13" t="s">
        <v>133</v>
      </c>
      <c r="BE357" s="148">
        <f t="shared" si="74"/>
        <v>0</v>
      </c>
      <c r="BF357" s="148">
        <f t="shared" si="75"/>
        <v>0</v>
      </c>
      <c r="BG357" s="148">
        <f t="shared" si="76"/>
        <v>0</v>
      </c>
      <c r="BH357" s="148">
        <f t="shared" si="77"/>
        <v>0</v>
      </c>
      <c r="BI357" s="148">
        <f t="shared" si="78"/>
        <v>0</v>
      </c>
      <c r="BJ357" s="13" t="s">
        <v>141</v>
      </c>
      <c r="BK357" s="148">
        <f t="shared" si="79"/>
        <v>0</v>
      </c>
      <c r="BL357" s="13" t="s">
        <v>211</v>
      </c>
      <c r="BM357" s="147" t="s">
        <v>994</v>
      </c>
    </row>
    <row r="358" spans="2:65" s="1" customFormat="1" ht="16.5" customHeight="1">
      <c r="B358" s="28"/>
      <c r="C358" s="149" t="s">
        <v>995</v>
      </c>
      <c r="D358" s="149" t="s">
        <v>161</v>
      </c>
      <c r="E358" s="150" t="s">
        <v>996</v>
      </c>
      <c r="F358" s="151" t="s">
        <v>997</v>
      </c>
      <c r="G358" s="152" t="s">
        <v>263</v>
      </c>
      <c r="H358" s="153">
        <v>15</v>
      </c>
      <c r="I358" s="154"/>
      <c r="J358" s="155">
        <f t="shared" si="70"/>
        <v>0</v>
      </c>
      <c r="K358" s="156"/>
      <c r="L358" s="157"/>
      <c r="M358" s="158" t="s">
        <v>1</v>
      </c>
      <c r="N358" s="159" t="s">
        <v>40</v>
      </c>
      <c r="P358" s="145">
        <f t="shared" si="71"/>
        <v>0</v>
      </c>
      <c r="Q358" s="145">
        <v>5.0000000000000002E-5</v>
      </c>
      <c r="R358" s="145">
        <f t="shared" si="72"/>
        <v>7.5000000000000002E-4</v>
      </c>
      <c r="S358" s="145">
        <v>0</v>
      </c>
      <c r="T358" s="146">
        <f t="shared" si="73"/>
        <v>0</v>
      </c>
      <c r="AR358" s="147" t="s">
        <v>216</v>
      </c>
      <c r="AT358" s="147" t="s">
        <v>161</v>
      </c>
      <c r="AU358" s="147" t="s">
        <v>141</v>
      </c>
      <c r="AY358" s="13" t="s">
        <v>133</v>
      </c>
      <c r="BE358" s="148">
        <f t="shared" si="74"/>
        <v>0</v>
      </c>
      <c r="BF358" s="148">
        <f t="shared" si="75"/>
        <v>0</v>
      </c>
      <c r="BG358" s="148">
        <f t="shared" si="76"/>
        <v>0</v>
      </c>
      <c r="BH358" s="148">
        <f t="shared" si="77"/>
        <v>0</v>
      </c>
      <c r="BI358" s="148">
        <f t="shared" si="78"/>
        <v>0</v>
      </c>
      <c r="BJ358" s="13" t="s">
        <v>141</v>
      </c>
      <c r="BK358" s="148">
        <f t="shared" si="79"/>
        <v>0</v>
      </c>
      <c r="BL358" s="13" t="s">
        <v>211</v>
      </c>
      <c r="BM358" s="147" t="s">
        <v>998</v>
      </c>
    </row>
    <row r="359" spans="2:65" s="1" customFormat="1" ht="21.75" customHeight="1">
      <c r="B359" s="28"/>
      <c r="C359" s="135" t="s">
        <v>999</v>
      </c>
      <c r="D359" s="135" t="s">
        <v>136</v>
      </c>
      <c r="E359" s="136" t="s">
        <v>1000</v>
      </c>
      <c r="F359" s="137" t="s">
        <v>1001</v>
      </c>
      <c r="G359" s="138" t="s">
        <v>180</v>
      </c>
      <c r="H359" s="139">
        <v>112</v>
      </c>
      <c r="I359" s="140"/>
      <c r="J359" s="141">
        <f t="shared" si="70"/>
        <v>0</v>
      </c>
      <c r="K359" s="142"/>
      <c r="L359" s="28"/>
      <c r="M359" s="143" t="s">
        <v>1</v>
      </c>
      <c r="N359" s="144" t="s">
        <v>40</v>
      </c>
      <c r="P359" s="145">
        <f t="shared" si="71"/>
        <v>0</v>
      </c>
      <c r="Q359" s="145">
        <v>0</v>
      </c>
      <c r="R359" s="145">
        <f t="shared" si="72"/>
        <v>0</v>
      </c>
      <c r="S359" s="145">
        <v>0</v>
      </c>
      <c r="T359" s="146">
        <f t="shared" si="73"/>
        <v>0</v>
      </c>
      <c r="AR359" s="147" t="s">
        <v>211</v>
      </c>
      <c r="AT359" s="147" t="s">
        <v>136</v>
      </c>
      <c r="AU359" s="147" t="s">
        <v>141</v>
      </c>
      <c r="AY359" s="13" t="s">
        <v>133</v>
      </c>
      <c r="BE359" s="148">
        <f t="shared" si="74"/>
        <v>0</v>
      </c>
      <c r="BF359" s="148">
        <f t="shared" si="75"/>
        <v>0</v>
      </c>
      <c r="BG359" s="148">
        <f t="shared" si="76"/>
        <v>0</v>
      </c>
      <c r="BH359" s="148">
        <f t="shared" si="77"/>
        <v>0</v>
      </c>
      <c r="BI359" s="148">
        <f t="shared" si="78"/>
        <v>0</v>
      </c>
      <c r="BJ359" s="13" t="s">
        <v>141</v>
      </c>
      <c r="BK359" s="148">
        <f t="shared" si="79"/>
        <v>0</v>
      </c>
      <c r="BL359" s="13" t="s">
        <v>211</v>
      </c>
      <c r="BM359" s="147" t="s">
        <v>1002</v>
      </c>
    </row>
    <row r="360" spans="2:65" s="1" customFormat="1" ht="16.5" customHeight="1">
      <c r="B360" s="28"/>
      <c r="C360" s="135" t="s">
        <v>1003</v>
      </c>
      <c r="D360" s="135" t="s">
        <v>136</v>
      </c>
      <c r="E360" s="136" t="s">
        <v>1004</v>
      </c>
      <c r="F360" s="137" t="s">
        <v>1005</v>
      </c>
      <c r="G360" s="138" t="s">
        <v>180</v>
      </c>
      <c r="H360" s="139">
        <v>55</v>
      </c>
      <c r="I360" s="140"/>
      <c r="J360" s="141">
        <f t="shared" si="70"/>
        <v>0</v>
      </c>
      <c r="K360" s="142"/>
      <c r="L360" s="28"/>
      <c r="M360" s="143" t="s">
        <v>1</v>
      </c>
      <c r="N360" s="144" t="s">
        <v>40</v>
      </c>
      <c r="P360" s="145">
        <f t="shared" si="71"/>
        <v>0</v>
      </c>
      <c r="Q360" s="145">
        <v>0</v>
      </c>
      <c r="R360" s="145">
        <f t="shared" si="72"/>
        <v>0</v>
      </c>
      <c r="S360" s="145">
        <v>0</v>
      </c>
      <c r="T360" s="146">
        <f t="shared" si="73"/>
        <v>0</v>
      </c>
      <c r="AR360" s="147" t="s">
        <v>211</v>
      </c>
      <c r="AT360" s="147" t="s">
        <v>136</v>
      </c>
      <c r="AU360" s="147" t="s">
        <v>141</v>
      </c>
      <c r="AY360" s="13" t="s">
        <v>133</v>
      </c>
      <c r="BE360" s="148">
        <f t="shared" si="74"/>
        <v>0</v>
      </c>
      <c r="BF360" s="148">
        <f t="shared" si="75"/>
        <v>0</v>
      </c>
      <c r="BG360" s="148">
        <f t="shared" si="76"/>
        <v>0</v>
      </c>
      <c r="BH360" s="148">
        <f t="shared" si="77"/>
        <v>0</v>
      </c>
      <c r="BI360" s="148">
        <f t="shared" si="78"/>
        <v>0</v>
      </c>
      <c r="BJ360" s="13" t="s">
        <v>141</v>
      </c>
      <c r="BK360" s="148">
        <f t="shared" si="79"/>
        <v>0</v>
      </c>
      <c r="BL360" s="13" t="s">
        <v>211</v>
      </c>
      <c r="BM360" s="147" t="s">
        <v>1006</v>
      </c>
    </row>
    <row r="361" spans="2:65" s="1" customFormat="1" ht="33" customHeight="1">
      <c r="B361" s="28"/>
      <c r="C361" s="135" t="s">
        <v>1007</v>
      </c>
      <c r="D361" s="135" t="s">
        <v>136</v>
      </c>
      <c r="E361" s="136" t="s">
        <v>1008</v>
      </c>
      <c r="F361" s="137" t="s">
        <v>1009</v>
      </c>
      <c r="G361" s="138" t="s">
        <v>150</v>
      </c>
      <c r="H361" s="139">
        <v>4.7720000000000002</v>
      </c>
      <c r="I361" s="140"/>
      <c r="J361" s="141">
        <f t="shared" si="70"/>
        <v>0</v>
      </c>
      <c r="K361" s="142"/>
      <c r="L361" s="28"/>
      <c r="M361" s="143" t="s">
        <v>1</v>
      </c>
      <c r="N361" s="144" t="s">
        <v>40</v>
      </c>
      <c r="P361" s="145">
        <f t="shared" si="71"/>
        <v>0</v>
      </c>
      <c r="Q361" s="145">
        <v>0</v>
      </c>
      <c r="R361" s="145">
        <f t="shared" si="72"/>
        <v>0</v>
      </c>
      <c r="S361" s="145">
        <v>0</v>
      </c>
      <c r="T361" s="146">
        <f t="shared" si="73"/>
        <v>0</v>
      </c>
      <c r="AR361" s="147" t="s">
        <v>211</v>
      </c>
      <c r="AT361" s="147" t="s">
        <v>136</v>
      </c>
      <c r="AU361" s="147" t="s">
        <v>141</v>
      </c>
      <c r="AY361" s="13" t="s">
        <v>133</v>
      </c>
      <c r="BE361" s="148">
        <f t="shared" si="74"/>
        <v>0</v>
      </c>
      <c r="BF361" s="148">
        <f t="shared" si="75"/>
        <v>0</v>
      </c>
      <c r="BG361" s="148">
        <f t="shared" si="76"/>
        <v>0</v>
      </c>
      <c r="BH361" s="148">
        <f t="shared" si="77"/>
        <v>0</v>
      </c>
      <c r="BI361" s="148">
        <f t="shared" si="78"/>
        <v>0</v>
      </c>
      <c r="BJ361" s="13" t="s">
        <v>141</v>
      </c>
      <c r="BK361" s="148">
        <f t="shared" si="79"/>
        <v>0</v>
      </c>
      <c r="BL361" s="13" t="s">
        <v>211</v>
      </c>
      <c r="BM361" s="147" t="s">
        <v>1010</v>
      </c>
    </row>
    <row r="362" spans="2:65" s="1" customFormat="1" ht="16.5" customHeight="1">
      <c r="B362" s="28"/>
      <c r="C362" s="135" t="s">
        <v>1011</v>
      </c>
      <c r="D362" s="135" t="s">
        <v>136</v>
      </c>
      <c r="E362" s="136" t="s">
        <v>1012</v>
      </c>
      <c r="F362" s="137" t="s">
        <v>1013</v>
      </c>
      <c r="G362" s="138" t="s">
        <v>150</v>
      </c>
      <c r="H362" s="139">
        <v>1.5</v>
      </c>
      <c r="I362" s="140"/>
      <c r="J362" s="141">
        <f t="shared" si="70"/>
        <v>0</v>
      </c>
      <c r="K362" s="142"/>
      <c r="L362" s="28"/>
      <c r="M362" s="143" t="s">
        <v>1</v>
      </c>
      <c r="N362" s="144" t="s">
        <v>40</v>
      </c>
      <c r="P362" s="145">
        <f t="shared" si="71"/>
        <v>0</v>
      </c>
      <c r="Q362" s="145">
        <v>0</v>
      </c>
      <c r="R362" s="145">
        <f t="shared" si="72"/>
        <v>0</v>
      </c>
      <c r="S362" s="145">
        <v>0</v>
      </c>
      <c r="T362" s="146">
        <f t="shared" si="73"/>
        <v>0</v>
      </c>
      <c r="AR362" s="147" t="s">
        <v>211</v>
      </c>
      <c r="AT362" s="147" t="s">
        <v>136</v>
      </c>
      <c r="AU362" s="147" t="s">
        <v>141</v>
      </c>
      <c r="AY362" s="13" t="s">
        <v>133</v>
      </c>
      <c r="BE362" s="148">
        <f t="shared" si="74"/>
        <v>0</v>
      </c>
      <c r="BF362" s="148">
        <f t="shared" si="75"/>
        <v>0</v>
      </c>
      <c r="BG362" s="148">
        <f t="shared" si="76"/>
        <v>0</v>
      </c>
      <c r="BH362" s="148">
        <f t="shared" si="77"/>
        <v>0</v>
      </c>
      <c r="BI362" s="148">
        <f t="shared" si="78"/>
        <v>0</v>
      </c>
      <c r="BJ362" s="13" t="s">
        <v>141</v>
      </c>
      <c r="BK362" s="148">
        <f t="shared" si="79"/>
        <v>0</v>
      </c>
      <c r="BL362" s="13" t="s">
        <v>211</v>
      </c>
      <c r="BM362" s="147" t="s">
        <v>1014</v>
      </c>
    </row>
    <row r="363" spans="2:65" s="1" customFormat="1" ht="24.2" customHeight="1">
      <c r="B363" s="28"/>
      <c r="C363" s="135" t="s">
        <v>1015</v>
      </c>
      <c r="D363" s="135" t="s">
        <v>136</v>
      </c>
      <c r="E363" s="136" t="s">
        <v>1016</v>
      </c>
      <c r="F363" s="137" t="s">
        <v>1017</v>
      </c>
      <c r="G363" s="138" t="s">
        <v>150</v>
      </c>
      <c r="H363" s="139">
        <v>0.38300000000000001</v>
      </c>
      <c r="I363" s="140"/>
      <c r="J363" s="141">
        <f t="shared" si="70"/>
        <v>0</v>
      </c>
      <c r="K363" s="142"/>
      <c r="L363" s="28"/>
      <c r="M363" s="143" t="s">
        <v>1</v>
      </c>
      <c r="N363" s="144" t="s">
        <v>40</v>
      </c>
      <c r="P363" s="145">
        <f t="shared" si="71"/>
        <v>0</v>
      </c>
      <c r="Q363" s="145">
        <v>0</v>
      </c>
      <c r="R363" s="145">
        <f t="shared" si="72"/>
        <v>0</v>
      </c>
      <c r="S363" s="145">
        <v>0</v>
      </c>
      <c r="T363" s="146">
        <f t="shared" si="73"/>
        <v>0</v>
      </c>
      <c r="AR363" s="147" t="s">
        <v>211</v>
      </c>
      <c r="AT363" s="147" t="s">
        <v>136</v>
      </c>
      <c r="AU363" s="147" t="s">
        <v>141</v>
      </c>
      <c r="AY363" s="13" t="s">
        <v>133</v>
      </c>
      <c r="BE363" s="148">
        <f t="shared" si="74"/>
        <v>0</v>
      </c>
      <c r="BF363" s="148">
        <f t="shared" si="75"/>
        <v>0</v>
      </c>
      <c r="BG363" s="148">
        <f t="shared" si="76"/>
        <v>0</v>
      </c>
      <c r="BH363" s="148">
        <f t="shared" si="77"/>
        <v>0</v>
      </c>
      <c r="BI363" s="148">
        <f t="shared" si="78"/>
        <v>0</v>
      </c>
      <c r="BJ363" s="13" t="s">
        <v>141</v>
      </c>
      <c r="BK363" s="148">
        <f t="shared" si="79"/>
        <v>0</v>
      </c>
      <c r="BL363" s="13" t="s">
        <v>211</v>
      </c>
      <c r="BM363" s="147" t="s">
        <v>1018</v>
      </c>
    </row>
    <row r="364" spans="2:65" s="1" customFormat="1" ht="16.5" customHeight="1">
      <c r="B364" s="28"/>
      <c r="C364" s="135" t="s">
        <v>164</v>
      </c>
      <c r="D364" s="135" t="s">
        <v>136</v>
      </c>
      <c r="E364" s="136" t="s">
        <v>1019</v>
      </c>
      <c r="F364" s="137" t="s">
        <v>1020</v>
      </c>
      <c r="G364" s="138" t="s">
        <v>263</v>
      </c>
      <c r="H364" s="139">
        <v>2</v>
      </c>
      <c r="I364" s="140"/>
      <c r="J364" s="141">
        <f t="shared" si="70"/>
        <v>0</v>
      </c>
      <c r="K364" s="142"/>
      <c r="L364" s="28"/>
      <c r="M364" s="143" t="s">
        <v>1</v>
      </c>
      <c r="N364" s="144" t="s">
        <v>40</v>
      </c>
      <c r="P364" s="145">
        <f t="shared" si="71"/>
        <v>0</v>
      </c>
      <c r="Q364" s="145">
        <v>4.0000000000000003E-5</v>
      </c>
      <c r="R364" s="145">
        <f t="shared" si="72"/>
        <v>8.0000000000000007E-5</v>
      </c>
      <c r="S364" s="145">
        <v>0</v>
      </c>
      <c r="T364" s="146">
        <f t="shared" si="73"/>
        <v>0</v>
      </c>
      <c r="AR364" s="147" t="s">
        <v>211</v>
      </c>
      <c r="AT364" s="147" t="s">
        <v>136</v>
      </c>
      <c r="AU364" s="147" t="s">
        <v>141</v>
      </c>
      <c r="AY364" s="13" t="s">
        <v>133</v>
      </c>
      <c r="BE364" s="148">
        <f t="shared" si="74"/>
        <v>0</v>
      </c>
      <c r="BF364" s="148">
        <f t="shared" si="75"/>
        <v>0</v>
      </c>
      <c r="BG364" s="148">
        <f t="shared" si="76"/>
        <v>0</v>
      </c>
      <c r="BH364" s="148">
        <f t="shared" si="77"/>
        <v>0</v>
      </c>
      <c r="BI364" s="148">
        <f t="shared" si="78"/>
        <v>0</v>
      </c>
      <c r="BJ364" s="13" t="s">
        <v>141</v>
      </c>
      <c r="BK364" s="148">
        <f t="shared" si="79"/>
        <v>0</v>
      </c>
      <c r="BL364" s="13" t="s">
        <v>211</v>
      </c>
      <c r="BM364" s="147" t="s">
        <v>1021</v>
      </c>
    </row>
    <row r="365" spans="2:65" s="1" customFormat="1" ht="24.2" customHeight="1">
      <c r="B365" s="28"/>
      <c r="C365" s="149" t="s">
        <v>182</v>
      </c>
      <c r="D365" s="149" t="s">
        <v>161</v>
      </c>
      <c r="E365" s="150" t="s">
        <v>1022</v>
      </c>
      <c r="F365" s="151" t="s">
        <v>1023</v>
      </c>
      <c r="G365" s="152" t="s">
        <v>263</v>
      </c>
      <c r="H365" s="153">
        <v>1</v>
      </c>
      <c r="I365" s="154"/>
      <c r="J365" s="155">
        <f t="shared" si="70"/>
        <v>0</v>
      </c>
      <c r="K365" s="156"/>
      <c r="L365" s="157"/>
      <c r="M365" s="158" t="s">
        <v>1</v>
      </c>
      <c r="N365" s="159" t="s">
        <v>40</v>
      </c>
      <c r="P365" s="145">
        <f t="shared" si="71"/>
        <v>0</v>
      </c>
      <c r="Q365" s="145">
        <v>0</v>
      </c>
      <c r="R365" s="145">
        <f t="shared" si="72"/>
        <v>0</v>
      </c>
      <c r="S365" s="145">
        <v>0</v>
      </c>
      <c r="T365" s="146">
        <f t="shared" si="73"/>
        <v>0</v>
      </c>
      <c r="AR365" s="147" t="s">
        <v>216</v>
      </c>
      <c r="AT365" s="147" t="s">
        <v>161</v>
      </c>
      <c r="AU365" s="147" t="s">
        <v>141</v>
      </c>
      <c r="AY365" s="13" t="s">
        <v>133</v>
      </c>
      <c r="BE365" s="148">
        <f t="shared" si="74"/>
        <v>0</v>
      </c>
      <c r="BF365" s="148">
        <f t="shared" si="75"/>
        <v>0</v>
      </c>
      <c r="BG365" s="148">
        <f t="shared" si="76"/>
        <v>0</v>
      </c>
      <c r="BH365" s="148">
        <f t="shared" si="77"/>
        <v>0</v>
      </c>
      <c r="BI365" s="148">
        <f t="shared" si="78"/>
        <v>0</v>
      </c>
      <c r="BJ365" s="13" t="s">
        <v>141</v>
      </c>
      <c r="BK365" s="148">
        <f t="shared" si="79"/>
        <v>0</v>
      </c>
      <c r="BL365" s="13" t="s">
        <v>211</v>
      </c>
      <c r="BM365" s="147" t="s">
        <v>1024</v>
      </c>
    </row>
    <row r="366" spans="2:65" s="1" customFormat="1" ht="24.2" customHeight="1">
      <c r="B366" s="28"/>
      <c r="C366" s="149" t="s">
        <v>1025</v>
      </c>
      <c r="D366" s="149" t="s">
        <v>161</v>
      </c>
      <c r="E366" s="150" t="s">
        <v>1026</v>
      </c>
      <c r="F366" s="151" t="s">
        <v>1027</v>
      </c>
      <c r="G366" s="152" t="s">
        <v>263</v>
      </c>
      <c r="H366" s="153">
        <v>1</v>
      </c>
      <c r="I366" s="154"/>
      <c r="J366" s="155">
        <f t="shared" si="70"/>
        <v>0</v>
      </c>
      <c r="K366" s="156"/>
      <c r="L366" s="157"/>
      <c r="M366" s="158" t="s">
        <v>1</v>
      </c>
      <c r="N366" s="159" t="s">
        <v>40</v>
      </c>
      <c r="P366" s="145">
        <f t="shared" si="71"/>
        <v>0</v>
      </c>
      <c r="Q366" s="145">
        <v>0</v>
      </c>
      <c r="R366" s="145">
        <f t="shared" si="72"/>
        <v>0</v>
      </c>
      <c r="S366" s="145">
        <v>0</v>
      </c>
      <c r="T366" s="146">
        <f t="shared" si="73"/>
        <v>0</v>
      </c>
      <c r="AR366" s="147" t="s">
        <v>216</v>
      </c>
      <c r="AT366" s="147" t="s">
        <v>161</v>
      </c>
      <c r="AU366" s="147" t="s">
        <v>141</v>
      </c>
      <c r="AY366" s="13" t="s">
        <v>133</v>
      </c>
      <c r="BE366" s="148">
        <f t="shared" si="74"/>
        <v>0</v>
      </c>
      <c r="BF366" s="148">
        <f t="shared" si="75"/>
        <v>0</v>
      </c>
      <c r="BG366" s="148">
        <f t="shared" si="76"/>
        <v>0</v>
      </c>
      <c r="BH366" s="148">
        <f t="shared" si="77"/>
        <v>0</v>
      </c>
      <c r="BI366" s="148">
        <f t="shared" si="78"/>
        <v>0</v>
      </c>
      <c r="BJ366" s="13" t="s">
        <v>141</v>
      </c>
      <c r="BK366" s="148">
        <f t="shared" si="79"/>
        <v>0</v>
      </c>
      <c r="BL366" s="13" t="s">
        <v>211</v>
      </c>
      <c r="BM366" s="147" t="s">
        <v>1028</v>
      </c>
    </row>
    <row r="367" spans="2:65" s="11" customFormat="1" ht="22.9" customHeight="1">
      <c r="B367" s="123"/>
      <c r="D367" s="124" t="s">
        <v>73</v>
      </c>
      <c r="E367" s="133" t="s">
        <v>1029</v>
      </c>
      <c r="F367" s="133" t="s">
        <v>1030</v>
      </c>
      <c r="I367" s="126"/>
      <c r="J367" s="134">
        <f>BK367</f>
        <v>0</v>
      </c>
      <c r="L367" s="123"/>
      <c r="M367" s="128"/>
      <c r="P367" s="129">
        <f>SUM(P368:P435)</f>
        <v>0</v>
      </c>
      <c r="R367" s="129">
        <f>SUM(R368:R435)</f>
        <v>0.20411901000000002</v>
      </c>
      <c r="T367" s="130">
        <f>SUM(T368:T435)</f>
        <v>1.2293599999999998</v>
      </c>
      <c r="AR367" s="124" t="s">
        <v>141</v>
      </c>
      <c r="AT367" s="131" t="s">
        <v>73</v>
      </c>
      <c r="AU367" s="131" t="s">
        <v>82</v>
      </c>
      <c r="AY367" s="124" t="s">
        <v>133</v>
      </c>
      <c r="BK367" s="132">
        <f>SUM(BK368:BK435)</f>
        <v>0</v>
      </c>
    </row>
    <row r="368" spans="2:65" s="1" customFormat="1" ht="21.75" customHeight="1">
      <c r="B368" s="28"/>
      <c r="C368" s="135" t="s">
        <v>1031</v>
      </c>
      <c r="D368" s="135" t="s">
        <v>136</v>
      </c>
      <c r="E368" s="136" t="s">
        <v>1032</v>
      </c>
      <c r="F368" s="137" t="s">
        <v>1033</v>
      </c>
      <c r="G368" s="138" t="s">
        <v>263</v>
      </c>
      <c r="H368" s="139">
        <v>3</v>
      </c>
      <c r="I368" s="140"/>
      <c r="J368" s="141">
        <f t="shared" ref="J368:J399" si="80">ROUND(I368*H368,2)</f>
        <v>0</v>
      </c>
      <c r="K368" s="142"/>
      <c r="L368" s="28"/>
      <c r="M368" s="143" t="s">
        <v>1</v>
      </c>
      <c r="N368" s="144" t="s">
        <v>40</v>
      </c>
      <c r="P368" s="145">
        <f t="shared" ref="P368:P399" si="81">O368*H368</f>
        <v>0</v>
      </c>
      <c r="Q368" s="145">
        <v>1.6779999999999999E-5</v>
      </c>
      <c r="R368" s="145">
        <f t="shared" ref="R368:R399" si="82">Q368*H368</f>
        <v>5.0339999999999996E-5</v>
      </c>
      <c r="S368" s="145">
        <v>1.4E-2</v>
      </c>
      <c r="T368" s="146">
        <f t="shared" ref="T368:T399" si="83">S368*H368</f>
        <v>4.2000000000000003E-2</v>
      </c>
      <c r="AR368" s="147" t="s">
        <v>211</v>
      </c>
      <c r="AT368" s="147" t="s">
        <v>136</v>
      </c>
      <c r="AU368" s="147" t="s">
        <v>141</v>
      </c>
      <c r="AY368" s="13" t="s">
        <v>133</v>
      </c>
      <c r="BE368" s="148">
        <f t="shared" ref="BE368:BE399" si="84">IF(N368="základná",J368,0)</f>
        <v>0</v>
      </c>
      <c r="BF368" s="148">
        <f t="shared" ref="BF368:BF399" si="85">IF(N368="znížená",J368,0)</f>
        <v>0</v>
      </c>
      <c r="BG368" s="148">
        <f t="shared" ref="BG368:BG399" si="86">IF(N368="zákl. prenesená",J368,0)</f>
        <v>0</v>
      </c>
      <c r="BH368" s="148">
        <f t="shared" ref="BH368:BH399" si="87">IF(N368="zníž. prenesená",J368,0)</f>
        <v>0</v>
      </c>
      <c r="BI368" s="148">
        <f t="shared" ref="BI368:BI399" si="88">IF(N368="nulová",J368,0)</f>
        <v>0</v>
      </c>
      <c r="BJ368" s="13" t="s">
        <v>141</v>
      </c>
      <c r="BK368" s="148">
        <f t="shared" ref="BK368:BK399" si="89">ROUND(I368*H368,2)</f>
        <v>0</v>
      </c>
      <c r="BL368" s="13" t="s">
        <v>211</v>
      </c>
      <c r="BM368" s="147" t="s">
        <v>1034</v>
      </c>
    </row>
    <row r="369" spans="2:65" s="1" customFormat="1" ht="16.5" customHeight="1">
      <c r="B369" s="28"/>
      <c r="C369" s="135" t="s">
        <v>1035</v>
      </c>
      <c r="D369" s="135" t="s">
        <v>136</v>
      </c>
      <c r="E369" s="136" t="s">
        <v>1036</v>
      </c>
      <c r="F369" s="137" t="s">
        <v>1037</v>
      </c>
      <c r="G369" s="138" t="s">
        <v>263</v>
      </c>
      <c r="H369" s="139">
        <v>8</v>
      </c>
      <c r="I369" s="140"/>
      <c r="J369" s="141">
        <f t="shared" si="80"/>
        <v>0</v>
      </c>
      <c r="K369" s="142"/>
      <c r="L369" s="28"/>
      <c r="M369" s="143" t="s">
        <v>1</v>
      </c>
      <c r="N369" s="144" t="s">
        <v>40</v>
      </c>
      <c r="P369" s="145">
        <f t="shared" si="81"/>
        <v>0</v>
      </c>
      <c r="Q369" s="145">
        <v>1.6779999999999999E-5</v>
      </c>
      <c r="R369" s="145">
        <f t="shared" si="82"/>
        <v>1.3423999999999999E-4</v>
      </c>
      <c r="S369" s="145">
        <v>1.4E-2</v>
      </c>
      <c r="T369" s="146">
        <f t="shared" si="83"/>
        <v>0.112</v>
      </c>
      <c r="AR369" s="147" t="s">
        <v>211</v>
      </c>
      <c r="AT369" s="147" t="s">
        <v>136</v>
      </c>
      <c r="AU369" s="147" t="s">
        <v>141</v>
      </c>
      <c r="AY369" s="13" t="s">
        <v>133</v>
      </c>
      <c r="BE369" s="148">
        <f t="shared" si="84"/>
        <v>0</v>
      </c>
      <c r="BF369" s="148">
        <f t="shared" si="85"/>
        <v>0</v>
      </c>
      <c r="BG369" s="148">
        <f t="shared" si="86"/>
        <v>0</v>
      </c>
      <c r="BH369" s="148">
        <f t="shared" si="87"/>
        <v>0</v>
      </c>
      <c r="BI369" s="148">
        <f t="shared" si="88"/>
        <v>0</v>
      </c>
      <c r="BJ369" s="13" t="s">
        <v>141</v>
      </c>
      <c r="BK369" s="148">
        <f t="shared" si="89"/>
        <v>0</v>
      </c>
      <c r="BL369" s="13" t="s">
        <v>211</v>
      </c>
      <c r="BM369" s="147" t="s">
        <v>1038</v>
      </c>
    </row>
    <row r="370" spans="2:65" s="1" customFormat="1" ht="16.5" customHeight="1">
      <c r="B370" s="28"/>
      <c r="C370" s="135" t="s">
        <v>1039</v>
      </c>
      <c r="D370" s="135" t="s">
        <v>136</v>
      </c>
      <c r="E370" s="136" t="s">
        <v>1040</v>
      </c>
      <c r="F370" s="137" t="s">
        <v>1041</v>
      </c>
      <c r="G370" s="138" t="s">
        <v>263</v>
      </c>
      <c r="H370" s="139">
        <v>4</v>
      </c>
      <c r="I370" s="140"/>
      <c r="J370" s="141">
        <f t="shared" si="80"/>
        <v>0</v>
      </c>
      <c r="K370" s="142"/>
      <c r="L370" s="28"/>
      <c r="M370" s="143" t="s">
        <v>1</v>
      </c>
      <c r="N370" s="144" t="s">
        <v>40</v>
      </c>
      <c r="P370" s="145">
        <f t="shared" si="81"/>
        <v>0</v>
      </c>
      <c r="Q370" s="145">
        <v>2.0000000000000002E-5</v>
      </c>
      <c r="R370" s="145">
        <f t="shared" si="82"/>
        <v>8.0000000000000007E-5</v>
      </c>
      <c r="S370" s="145">
        <v>3.9E-2</v>
      </c>
      <c r="T370" s="146">
        <f t="shared" si="83"/>
        <v>0.156</v>
      </c>
      <c r="AR370" s="147" t="s">
        <v>211</v>
      </c>
      <c r="AT370" s="147" t="s">
        <v>136</v>
      </c>
      <c r="AU370" s="147" t="s">
        <v>141</v>
      </c>
      <c r="AY370" s="13" t="s">
        <v>133</v>
      </c>
      <c r="BE370" s="148">
        <f t="shared" si="84"/>
        <v>0</v>
      </c>
      <c r="BF370" s="148">
        <f t="shared" si="85"/>
        <v>0</v>
      </c>
      <c r="BG370" s="148">
        <f t="shared" si="86"/>
        <v>0</v>
      </c>
      <c r="BH370" s="148">
        <f t="shared" si="87"/>
        <v>0</v>
      </c>
      <c r="BI370" s="148">
        <f t="shared" si="88"/>
        <v>0</v>
      </c>
      <c r="BJ370" s="13" t="s">
        <v>141</v>
      </c>
      <c r="BK370" s="148">
        <f t="shared" si="89"/>
        <v>0</v>
      </c>
      <c r="BL370" s="13" t="s">
        <v>211</v>
      </c>
      <c r="BM370" s="147" t="s">
        <v>1042</v>
      </c>
    </row>
    <row r="371" spans="2:65" s="1" customFormat="1" ht="16.5" customHeight="1">
      <c r="B371" s="28"/>
      <c r="C371" s="135" t="s">
        <v>1043</v>
      </c>
      <c r="D371" s="135" t="s">
        <v>136</v>
      </c>
      <c r="E371" s="136" t="s">
        <v>1044</v>
      </c>
      <c r="F371" s="137" t="s">
        <v>1045</v>
      </c>
      <c r="G371" s="138" t="s">
        <v>263</v>
      </c>
      <c r="H371" s="139">
        <v>10</v>
      </c>
      <c r="I371" s="140"/>
      <c r="J371" s="141">
        <f t="shared" si="80"/>
        <v>0</v>
      </c>
      <c r="K371" s="142"/>
      <c r="L371" s="28"/>
      <c r="M371" s="143" t="s">
        <v>1</v>
      </c>
      <c r="N371" s="144" t="s">
        <v>40</v>
      </c>
      <c r="P371" s="145">
        <f t="shared" si="81"/>
        <v>0</v>
      </c>
      <c r="Q371" s="145">
        <v>1.6779999999999999E-5</v>
      </c>
      <c r="R371" s="145">
        <f t="shared" si="82"/>
        <v>1.6779999999999999E-4</v>
      </c>
      <c r="S371" s="145">
        <v>3.9E-2</v>
      </c>
      <c r="T371" s="146">
        <f t="shared" si="83"/>
        <v>0.39</v>
      </c>
      <c r="AR371" s="147" t="s">
        <v>211</v>
      </c>
      <c r="AT371" s="147" t="s">
        <v>136</v>
      </c>
      <c r="AU371" s="147" t="s">
        <v>141</v>
      </c>
      <c r="AY371" s="13" t="s">
        <v>133</v>
      </c>
      <c r="BE371" s="148">
        <f t="shared" si="84"/>
        <v>0</v>
      </c>
      <c r="BF371" s="148">
        <f t="shared" si="85"/>
        <v>0</v>
      </c>
      <c r="BG371" s="148">
        <f t="shared" si="86"/>
        <v>0</v>
      </c>
      <c r="BH371" s="148">
        <f t="shared" si="87"/>
        <v>0</v>
      </c>
      <c r="BI371" s="148">
        <f t="shared" si="88"/>
        <v>0</v>
      </c>
      <c r="BJ371" s="13" t="s">
        <v>141</v>
      </c>
      <c r="BK371" s="148">
        <f t="shared" si="89"/>
        <v>0</v>
      </c>
      <c r="BL371" s="13" t="s">
        <v>211</v>
      </c>
      <c r="BM371" s="147" t="s">
        <v>1046</v>
      </c>
    </row>
    <row r="372" spans="2:65" s="1" customFormat="1" ht="21.75" customHeight="1">
      <c r="B372" s="28"/>
      <c r="C372" s="135" t="s">
        <v>1047</v>
      </c>
      <c r="D372" s="135" t="s">
        <v>136</v>
      </c>
      <c r="E372" s="136" t="s">
        <v>1048</v>
      </c>
      <c r="F372" s="137" t="s">
        <v>1049</v>
      </c>
      <c r="G372" s="138" t="s">
        <v>263</v>
      </c>
      <c r="H372" s="139">
        <v>6</v>
      </c>
      <c r="I372" s="140"/>
      <c r="J372" s="141">
        <f t="shared" si="80"/>
        <v>0</v>
      </c>
      <c r="K372" s="142"/>
      <c r="L372" s="28"/>
      <c r="M372" s="143" t="s">
        <v>1</v>
      </c>
      <c r="N372" s="144" t="s">
        <v>40</v>
      </c>
      <c r="P372" s="145">
        <f t="shared" si="81"/>
        <v>0</v>
      </c>
      <c r="Q372" s="145">
        <v>1.6779999999999999E-5</v>
      </c>
      <c r="R372" s="145">
        <f t="shared" si="82"/>
        <v>1.0067999999999999E-4</v>
      </c>
      <c r="S372" s="145">
        <v>3.9E-2</v>
      </c>
      <c r="T372" s="146">
        <f t="shared" si="83"/>
        <v>0.23399999999999999</v>
      </c>
      <c r="AR372" s="147" t="s">
        <v>211</v>
      </c>
      <c r="AT372" s="147" t="s">
        <v>136</v>
      </c>
      <c r="AU372" s="147" t="s">
        <v>141</v>
      </c>
      <c r="AY372" s="13" t="s">
        <v>133</v>
      </c>
      <c r="BE372" s="148">
        <f t="shared" si="84"/>
        <v>0</v>
      </c>
      <c r="BF372" s="148">
        <f t="shared" si="85"/>
        <v>0</v>
      </c>
      <c r="BG372" s="148">
        <f t="shared" si="86"/>
        <v>0</v>
      </c>
      <c r="BH372" s="148">
        <f t="shared" si="87"/>
        <v>0</v>
      </c>
      <c r="BI372" s="148">
        <f t="shared" si="88"/>
        <v>0</v>
      </c>
      <c r="BJ372" s="13" t="s">
        <v>141</v>
      </c>
      <c r="BK372" s="148">
        <f t="shared" si="89"/>
        <v>0</v>
      </c>
      <c r="BL372" s="13" t="s">
        <v>211</v>
      </c>
      <c r="BM372" s="147" t="s">
        <v>1050</v>
      </c>
    </row>
    <row r="373" spans="2:65" s="1" customFormat="1" ht="21.75" customHeight="1">
      <c r="B373" s="28"/>
      <c r="C373" s="135" t="s">
        <v>1051</v>
      </c>
      <c r="D373" s="135" t="s">
        <v>136</v>
      </c>
      <c r="E373" s="136" t="s">
        <v>1052</v>
      </c>
      <c r="F373" s="137" t="s">
        <v>1053</v>
      </c>
      <c r="G373" s="138" t="s">
        <v>263</v>
      </c>
      <c r="H373" s="139">
        <v>5</v>
      </c>
      <c r="I373" s="140"/>
      <c r="J373" s="141">
        <f t="shared" si="80"/>
        <v>0</v>
      </c>
      <c r="K373" s="142"/>
      <c r="L373" s="28"/>
      <c r="M373" s="143" t="s">
        <v>1</v>
      </c>
      <c r="N373" s="144" t="s">
        <v>40</v>
      </c>
      <c r="P373" s="145">
        <f t="shared" si="81"/>
        <v>0</v>
      </c>
      <c r="Q373" s="145">
        <v>2.0000000000000002E-5</v>
      </c>
      <c r="R373" s="145">
        <f t="shared" si="82"/>
        <v>1E-4</v>
      </c>
      <c r="S373" s="145">
        <v>3.9E-2</v>
      </c>
      <c r="T373" s="146">
        <f t="shared" si="83"/>
        <v>0.19500000000000001</v>
      </c>
      <c r="AR373" s="147" t="s">
        <v>211</v>
      </c>
      <c r="AT373" s="147" t="s">
        <v>136</v>
      </c>
      <c r="AU373" s="147" t="s">
        <v>141</v>
      </c>
      <c r="AY373" s="13" t="s">
        <v>133</v>
      </c>
      <c r="BE373" s="148">
        <f t="shared" si="84"/>
        <v>0</v>
      </c>
      <c r="BF373" s="148">
        <f t="shared" si="85"/>
        <v>0</v>
      </c>
      <c r="BG373" s="148">
        <f t="shared" si="86"/>
        <v>0</v>
      </c>
      <c r="BH373" s="148">
        <f t="shared" si="87"/>
        <v>0</v>
      </c>
      <c r="BI373" s="148">
        <f t="shared" si="88"/>
        <v>0</v>
      </c>
      <c r="BJ373" s="13" t="s">
        <v>141</v>
      </c>
      <c r="BK373" s="148">
        <f t="shared" si="89"/>
        <v>0</v>
      </c>
      <c r="BL373" s="13" t="s">
        <v>211</v>
      </c>
      <c r="BM373" s="147" t="s">
        <v>1054</v>
      </c>
    </row>
    <row r="374" spans="2:65" s="1" customFormat="1" ht="16.5" customHeight="1">
      <c r="B374" s="28"/>
      <c r="C374" s="135" t="s">
        <v>1055</v>
      </c>
      <c r="D374" s="135" t="s">
        <v>136</v>
      </c>
      <c r="E374" s="136" t="s">
        <v>1056</v>
      </c>
      <c r="F374" s="137" t="s">
        <v>1057</v>
      </c>
      <c r="G374" s="138" t="s">
        <v>263</v>
      </c>
      <c r="H374" s="139">
        <v>4</v>
      </c>
      <c r="I374" s="140"/>
      <c r="J374" s="141">
        <f t="shared" si="80"/>
        <v>0</v>
      </c>
      <c r="K374" s="142"/>
      <c r="L374" s="28"/>
      <c r="M374" s="143" t="s">
        <v>1</v>
      </c>
      <c r="N374" s="144" t="s">
        <v>40</v>
      </c>
      <c r="P374" s="145">
        <f t="shared" si="81"/>
        <v>0</v>
      </c>
      <c r="Q374" s="145">
        <v>3.7799999999999999E-3</v>
      </c>
      <c r="R374" s="145">
        <f t="shared" si="82"/>
        <v>1.512E-2</v>
      </c>
      <c r="S374" s="145">
        <v>0</v>
      </c>
      <c r="T374" s="146">
        <f t="shared" si="83"/>
        <v>0</v>
      </c>
      <c r="AR374" s="147" t="s">
        <v>211</v>
      </c>
      <c r="AT374" s="147" t="s">
        <v>136</v>
      </c>
      <c r="AU374" s="147" t="s">
        <v>141</v>
      </c>
      <c r="AY374" s="13" t="s">
        <v>133</v>
      </c>
      <c r="BE374" s="148">
        <f t="shared" si="84"/>
        <v>0</v>
      </c>
      <c r="BF374" s="148">
        <f t="shared" si="85"/>
        <v>0</v>
      </c>
      <c r="BG374" s="148">
        <f t="shared" si="86"/>
        <v>0</v>
      </c>
      <c r="BH374" s="148">
        <f t="shared" si="87"/>
        <v>0</v>
      </c>
      <c r="BI374" s="148">
        <f t="shared" si="88"/>
        <v>0</v>
      </c>
      <c r="BJ374" s="13" t="s">
        <v>141</v>
      </c>
      <c r="BK374" s="148">
        <f t="shared" si="89"/>
        <v>0</v>
      </c>
      <c r="BL374" s="13" t="s">
        <v>211</v>
      </c>
      <c r="BM374" s="147" t="s">
        <v>1058</v>
      </c>
    </row>
    <row r="375" spans="2:65" s="1" customFormat="1" ht="24.2" customHeight="1">
      <c r="B375" s="28"/>
      <c r="C375" s="149" t="s">
        <v>1059</v>
      </c>
      <c r="D375" s="149" t="s">
        <v>161</v>
      </c>
      <c r="E375" s="150" t="s">
        <v>1060</v>
      </c>
      <c r="F375" s="151" t="s">
        <v>1061</v>
      </c>
      <c r="G375" s="152" t="s">
        <v>263</v>
      </c>
      <c r="H375" s="153">
        <v>4</v>
      </c>
      <c r="I375" s="154"/>
      <c r="J375" s="155">
        <f t="shared" si="80"/>
        <v>0</v>
      </c>
      <c r="K375" s="156"/>
      <c r="L375" s="157"/>
      <c r="M375" s="158" t="s">
        <v>1</v>
      </c>
      <c r="N375" s="159" t="s">
        <v>40</v>
      </c>
      <c r="P375" s="145">
        <f t="shared" si="81"/>
        <v>0</v>
      </c>
      <c r="Q375" s="145">
        <v>4.2000000000000002E-4</v>
      </c>
      <c r="R375" s="145">
        <f t="shared" si="82"/>
        <v>1.6800000000000001E-3</v>
      </c>
      <c r="S375" s="145">
        <v>0</v>
      </c>
      <c r="T375" s="146">
        <f t="shared" si="83"/>
        <v>0</v>
      </c>
      <c r="AR375" s="147" t="s">
        <v>216</v>
      </c>
      <c r="AT375" s="147" t="s">
        <v>161</v>
      </c>
      <c r="AU375" s="147" t="s">
        <v>141</v>
      </c>
      <c r="AY375" s="13" t="s">
        <v>133</v>
      </c>
      <c r="BE375" s="148">
        <f t="shared" si="84"/>
        <v>0</v>
      </c>
      <c r="BF375" s="148">
        <f t="shared" si="85"/>
        <v>0</v>
      </c>
      <c r="BG375" s="148">
        <f t="shared" si="86"/>
        <v>0</v>
      </c>
      <c r="BH375" s="148">
        <f t="shared" si="87"/>
        <v>0</v>
      </c>
      <c r="BI375" s="148">
        <f t="shared" si="88"/>
        <v>0</v>
      </c>
      <c r="BJ375" s="13" t="s">
        <v>141</v>
      </c>
      <c r="BK375" s="148">
        <f t="shared" si="89"/>
        <v>0</v>
      </c>
      <c r="BL375" s="13" t="s">
        <v>211</v>
      </c>
      <c r="BM375" s="147" t="s">
        <v>1062</v>
      </c>
    </row>
    <row r="376" spans="2:65" s="1" customFormat="1" ht="16.5" customHeight="1">
      <c r="B376" s="28"/>
      <c r="C376" s="135" t="s">
        <v>1063</v>
      </c>
      <c r="D376" s="135" t="s">
        <v>136</v>
      </c>
      <c r="E376" s="136" t="s">
        <v>1064</v>
      </c>
      <c r="F376" s="137" t="s">
        <v>1065</v>
      </c>
      <c r="G376" s="138" t="s">
        <v>383</v>
      </c>
      <c r="H376" s="139">
        <v>6</v>
      </c>
      <c r="I376" s="140"/>
      <c r="J376" s="141">
        <f t="shared" si="80"/>
        <v>0</v>
      </c>
      <c r="K376" s="142"/>
      <c r="L376" s="28"/>
      <c r="M376" s="143" t="s">
        <v>1</v>
      </c>
      <c r="N376" s="144" t="s">
        <v>40</v>
      </c>
      <c r="P376" s="145">
        <f t="shared" si="81"/>
        <v>0</v>
      </c>
      <c r="Q376" s="145">
        <v>7.8650100000000004E-3</v>
      </c>
      <c r="R376" s="145">
        <f t="shared" si="82"/>
        <v>4.7190060000000006E-2</v>
      </c>
      <c r="S376" s="145">
        <v>0</v>
      </c>
      <c r="T376" s="146">
        <f t="shared" si="83"/>
        <v>0</v>
      </c>
      <c r="AR376" s="147" t="s">
        <v>211</v>
      </c>
      <c r="AT376" s="147" t="s">
        <v>136</v>
      </c>
      <c r="AU376" s="147" t="s">
        <v>141</v>
      </c>
      <c r="AY376" s="13" t="s">
        <v>133</v>
      </c>
      <c r="BE376" s="148">
        <f t="shared" si="84"/>
        <v>0</v>
      </c>
      <c r="BF376" s="148">
        <f t="shared" si="85"/>
        <v>0</v>
      </c>
      <c r="BG376" s="148">
        <f t="shared" si="86"/>
        <v>0</v>
      </c>
      <c r="BH376" s="148">
        <f t="shared" si="87"/>
        <v>0</v>
      </c>
      <c r="BI376" s="148">
        <f t="shared" si="88"/>
        <v>0</v>
      </c>
      <c r="BJ376" s="13" t="s">
        <v>141</v>
      </c>
      <c r="BK376" s="148">
        <f t="shared" si="89"/>
        <v>0</v>
      </c>
      <c r="BL376" s="13" t="s">
        <v>211</v>
      </c>
      <c r="BM376" s="147" t="s">
        <v>1066</v>
      </c>
    </row>
    <row r="377" spans="2:65" s="1" customFormat="1" ht="16.5" customHeight="1">
      <c r="B377" s="28"/>
      <c r="C377" s="135" t="s">
        <v>1067</v>
      </c>
      <c r="D377" s="135" t="s">
        <v>136</v>
      </c>
      <c r="E377" s="136" t="s">
        <v>1068</v>
      </c>
      <c r="F377" s="137" t="s">
        <v>1069</v>
      </c>
      <c r="G377" s="138" t="s">
        <v>383</v>
      </c>
      <c r="H377" s="139">
        <v>1</v>
      </c>
      <c r="I377" s="140"/>
      <c r="J377" s="141">
        <f t="shared" si="80"/>
        <v>0</v>
      </c>
      <c r="K377" s="142"/>
      <c r="L377" s="28"/>
      <c r="M377" s="143" t="s">
        <v>1</v>
      </c>
      <c r="N377" s="144" t="s">
        <v>40</v>
      </c>
      <c r="P377" s="145">
        <f t="shared" si="81"/>
        <v>0</v>
      </c>
      <c r="Q377" s="145">
        <v>9.0100000000000006E-3</v>
      </c>
      <c r="R377" s="145">
        <f t="shared" si="82"/>
        <v>9.0100000000000006E-3</v>
      </c>
      <c r="S377" s="145">
        <v>0</v>
      </c>
      <c r="T377" s="146">
        <f t="shared" si="83"/>
        <v>0</v>
      </c>
      <c r="AR377" s="147" t="s">
        <v>211</v>
      </c>
      <c r="AT377" s="147" t="s">
        <v>136</v>
      </c>
      <c r="AU377" s="147" t="s">
        <v>141</v>
      </c>
      <c r="AY377" s="13" t="s">
        <v>133</v>
      </c>
      <c r="BE377" s="148">
        <f t="shared" si="84"/>
        <v>0</v>
      </c>
      <c r="BF377" s="148">
        <f t="shared" si="85"/>
        <v>0</v>
      </c>
      <c r="BG377" s="148">
        <f t="shared" si="86"/>
        <v>0</v>
      </c>
      <c r="BH377" s="148">
        <f t="shared" si="87"/>
        <v>0</v>
      </c>
      <c r="BI377" s="148">
        <f t="shared" si="88"/>
        <v>0</v>
      </c>
      <c r="BJ377" s="13" t="s">
        <v>141</v>
      </c>
      <c r="BK377" s="148">
        <f t="shared" si="89"/>
        <v>0</v>
      </c>
      <c r="BL377" s="13" t="s">
        <v>211</v>
      </c>
      <c r="BM377" s="147" t="s">
        <v>1070</v>
      </c>
    </row>
    <row r="378" spans="2:65" s="1" customFormat="1" ht="16.5" customHeight="1">
      <c r="B378" s="28"/>
      <c r="C378" s="135" t="s">
        <v>1071</v>
      </c>
      <c r="D378" s="135" t="s">
        <v>136</v>
      </c>
      <c r="E378" s="136" t="s">
        <v>1072</v>
      </c>
      <c r="F378" s="137" t="s">
        <v>1073</v>
      </c>
      <c r="G378" s="138" t="s">
        <v>263</v>
      </c>
      <c r="H378" s="139">
        <v>1</v>
      </c>
      <c r="I378" s="140"/>
      <c r="J378" s="141">
        <f t="shared" si="80"/>
        <v>0</v>
      </c>
      <c r="K378" s="142"/>
      <c r="L378" s="28"/>
      <c r="M378" s="143" t="s">
        <v>1</v>
      </c>
      <c r="N378" s="144" t="s">
        <v>40</v>
      </c>
      <c r="P378" s="145">
        <f t="shared" si="81"/>
        <v>0</v>
      </c>
      <c r="Q378" s="145">
        <v>2.03127E-3</v>
      </c>
      <c r="R378" s="145">
        <f t="shared" si="82"/>
        <v>2.03127E-3</v>
      </c>
      <c r="S378" s="145">
        <v>0</v>
      </c>
      <c r="T378" s="146">
        <f t="shared" si="83"/>
        <v>0</v>
      </c>
      <c r="AR378" s="147" t="s">
        <v>211</v>
      </c>
      <c r="AT378" s="147" t="s">
        <v>136</v>
      </c>
      <c r="AU378" s="147" t="s">
        <v>141</v>
      </c>
      <c r="AY378" s="13" t="s">
        <v>133</v>
      </c>
      <c r="BE378" s="148">
        <f t="shared" si="84"/>
        <v>0</v>
      </c>
      <c r="BF378" s="148">
        <f t="shared" si="85"/>
        <v>0</v>
      </c>
      <c r="BG378" s="148">
        <f t="shared" si="86"/>
        <v>0</v>
      </c>
      <c r="BH378" s="148">
        <f t="shared" si="87"/>
        <v>0</v>
      </c>
      <c r="BI378" s="148">
        <f t="shared" si="88"/>
        <v>0</v>
      </c>
      <c r="BJ378" s="13" t="s">
        <v>141</v>
      </c>
      <c r="BK378" s="148">
        <f t="shared" si="89"/>
        <v>0</v>
      </c>
      <c r="BL378" s="13" t="s">
        <v>211</v>
      </c>
      <c r="BM378" s="147" t="s">
        <v>1074</v>
      </c>
    </row>
    <row r="379" spans="2:65" s="1" customFormat="1" ht="24.2" customHeight="1">
      <c r="B379" s="28"/>
      <c r="C379" s="149" t="s">
        <v>1075</v>
      </c>
      <c r="D379" s="149" t="s">
        <v>161</v>
      </c>
      <c r="E379" s="150" t="s">
        <v>1076</v>
      </c>
      <c r="F379" s="151" t="s">
        <v>1077</v>
      </c>
      <c r="G379" s="152" t="s">
        <v>263</v>
      </c>
      <c r="H379" s="153">
        <v>1</v>
      </c>
      <c r="I379" s="154"/>
      <c r="J379" s="155">
        <f t="shared" si="80"/>
        <v>0</v>
      </c>
      <c r="K379" s="156"/>
      <c r="L379" s="157"/>
      <c r="M379" s="158" t="s">
        <v>1</v>
      </c>
      <c r="N379" s="159" t="s">
        <v>40</v>
      </c>
      <c r="P379" s="145">
        <f t="shared" si="81"/>
        <v>0</v>
      </c>
      <c r="Q379" s="145">
        <v>1.4999999999999999E-2</v>
      </c>
      <c r="R379" s="145">
        <f t="shared" si="82"/>
        <v>1.4999999999999999E-2</v>
      </c>
      <c r="S379" s="145">
        <v>0</v>
      </c>
      <c r="T379" s="146">
        <f t="shared" si="83"/>
        <v>0</v>
      </c>
      <c r="AR379" s="147" t="s">
        <v>216</v>
      </c>
      <c r="AT379" s="147" t="s">
        <v>161</v>
      </c>
      <c r="AU379" s="147" t="s">
        <v>141</v>
      </c>
      <c r="AY379" s="13" t="s">
        <v>133</v>
      </c>
      <c r="BE379" s="148">
        <f t="shared" si="84"/>
        <v>0</v>
      </c>
      <c r="BF379" s="148">
        <f t="shared" si="85"/>
        <v>0</v>
      </c>
      <c r="BG379" s="148">
        <f t="shared" si="86"/>
        <v>0</v>
      </c>
      <c r="BH379" s="148">
        <f t="shared" si="87"/>
        <v>0</v>
      </c>
      <c r="BI379" s="148">
        <f t="shared" si="88"/>
        <v>0</v>
      </c>
      <c r="BJ379" s="13" t="s">
        <v>141</v>
      </c>
      <c r="BK379" s="148">
        <f t="shared" si="89"/>
        <v>0</v>
      </c>
      <c r="BL379" s="13" t="s">
        <v>211</v>
      </c>
      <c r="BM379" s="147" t="s">
        <v>1078</v>
      </c>
    </row>
    <row r="380" spans="2:65" s="1" customFormat="1" ht="16.5" customHeight="1">
      <c r="B380" s="28"/>
      <c r="C380" s="135" t="s">
        <v>1079</v>
      </c>
      <c r="D380" s="135" t="s">
        <v>136</v>
      </c>
      <c r="E380" s="136" t="s">
        <v>1080</v>
      </c>
      <c r="F380" s="137" t="s">
        <v>1081</v>
      </c>
      <c r="G380" s="138" t="s">
        <v>263</v>
      </c>
      <c r="H380" s="139">
        <v>1</v>
      </c>
      <c r="I380" s="140"/>
      <c r="J380" s="141">
        <f t="shared" si="80"/>
        <v>0</v>
      </c>
      <c r="K380" s="142"/>
      <c r="L380" s="28"/>
      <c r="M380" s="143" t="s">
        <v>1</v>
      </c>
      <c r="N380" s="144" t="s">
        <v>40</v>
      </c>
      <c r="P380" s="145">
        <f t="shared" si="81"/>
        <v>0</v>
      </c>
      <c r="Q380" s="145">
        <v>1.5064E-3</v>
      </c>
      <c r="R380" s="145">
        <f t="shared" si="82"/>
        <v>1.5064E-3</v>
      </c>
      <c r="S380" s="145">
        <v>0</v>
      </c>
      <c r="T380" s="146">
        <f t="shared" si="83"/>
        <v>0</v>
      </c>
      <c r="AR380" s="147" t="s">
        <v>211</v>
      </c>
      <c r="AT380" s="147" t="s">
        <v>136</v>
      </c>
      <c r="AU380" s="147" t="s">
        <v>141</v>
      </c>
      <c r="AY380" s="13" t="s">
        <v>133</v>
      </c>
      <c r="BE380" s="148">
        <f t="shared" si="84"/>
        <v>0</v>
      </c>
      <c r="BF380" s="148">
        <f t="shared" si="85"/>
        <v>0</v>
      </c>
      <c r="BG380" s="148">
        <f t="shared" si="86"/>
        <v>0</v>
      </c>
      <c r="BH380" s="148">
        <f t="shared" si="87"/>
        <v>0</v>
      </c>
      <c r="BI380" s="148">
        <f t="shared" si="88"/>
        <v>0</v>
      </c>
      <c r="BJ380" s="13" t="s">
        <v>141</v>
      </c>
      <c r="BK380" s="148">
        <f t="shared" si="89"/>
        <v>0</v>
      </c>
      <c r="BL380" s="13" t="s">
        <v>211</v>
      </c>
      <c r="BM380" s="147" t="s">
        <v>1082</v>
      </c>
    </row>
    <row r="381" spans="2:65" s="1" customFormat="1" ht="24.2" customHeight="1">
      <c r="B381" s="28"/>
      <c r="C381" s="149" t="s">
        <v>1083</v>
      </c>
      <c r="D381" s="149" t="s">
        <v>161</v>
      </c>
      <c r="E381" s="150" t="s">
        <v>1084</v>
      </c>
      <c r="F381" s="151" t="s">
        <v>1085</v>
      </c>
      <c r="G381" s="152" t="s">
        <v>263</v>
      </c>
      <c r="H381" s="153">
        <v>1</v>
      </c>
      <c r="I381" s="154"/>
      <c r="J381" s="155">
        <f t="shared" si="80"/>
        <v>0</v>
      </c>
      <c r="K381" s="156"/>
      <c r="L381" s="157"/>
      <c r="M381" s="158" t="s">
        <v>1</v>
      </c>
      <c r="N381" s="159" t="s">
        <v>40</v>
      </c>
      <c r="P381" s="145">
        <f t="shared" si="81"/>
        <v>0</v>
      </c>
      <c r="Q381" s="145">
        <v>3.2000000000000003E-4</v>
      </c>
      <c r="R381" s="145">
        <f t="shared" si="82"/>
        <v>3.2000000000000003E-4</v>
      </c>
      <c r="S381" s="145">
        <v>0</v>
      </c>
      <c r="T381" s="146">
        <f t="shared" si="83"/>
        <v>0</v>
      </c>
      <c r="AR381" s="147" t="s">
        <v>216</v>
      </c>
      <c r="AT381" s="147" t="s">
        <v>161</v>
      </c>
      <c r="AU381" s="147" t="s">
        <v>141</v>
      </c>
      <c r="AY381" s="13" t="s">
        <v>133</v>
      </c>
      <c r="BE381" s="148">
        <f t="shared" si="84"/>
        <v>0</v>
      </c>
      <c r="BF381" s="148">
        <f t="shared" si="85"/>
        <v>0</v>
      </c>
      <c r="BG381" s="148">
        <f t="shared" si="86"/>
        <v>0</v>
      </c>
      <c r="BH381" s="148">
        <f t="shared" si="87"/>
        <v>0</v>
      </c>
      <c r="BI381" s="148">
        <f t="shared" si="88"/>
        <v>0</v>
      </c>
      <c r="BJ381" s="13" t="s">
        <v>141</v>
      </c>
      <c r="BK381" s="148">
        <f t="shared" si="89"/>
        <v>0</v>
      </c>
      <c r="BL381" s="13" t="s">
        <v>211</v>
      </c>
      <c r="BM381" s="147" t="s">
        <v>1086</v>
      </c>
    </row>
    <row r="382" spans="2:65" s="1" customFormat="1" ht="16.5" customHeight="1">
      <c r="B382" s="28"/>
      <c r="C382" s="135" t="s">
        <v>1087</v>
      </c>
      <c r="D382" s="135" t="s">
        <v>136</v>
      </c>
      <c r="E382" s="136" t="s">
        <v>1088</v>
      </c>
      <c r="F382" s="137" t="s">
        <v>1089</v>
      </c>
      <c r="G382" s="138" t="s">
        <v>263</v>
      </c>
      <c r="H382" s="139">
        <v>1</v>
      </c>
      <c r="I382" s="140"/>
      <c r="J382" s="141">
        <f t="shared" si="80"/>
        <v>0</v>
      </c>
      <c r="K382" s="142"/>
      <c r="L382" s="28"/>
      <c r="M382" s="143" t="s">
        <v>1</v>
      </c>
      <c r="N382" s="144" t="s">
        <v>40</v>
      </c>
      <c r="P382" s="145">
        <f t="shared" si="81"/>
        <v>0</v>
      </c>
      <c r="Q382" s="145">
        <v>1.6934000000000001E-3</v>
      </c>
      <c r="R382" s="145">
        <f t="shared" si="82"/>
        <v>1.6934000000000001E-3</v>
      </c>
      <c r="S382" s="145">
        <v>0</v>
      </c>
      <c r="T382" s="146">
        <f t="shared" si="83"/>
        <v>0</v>
      </c>
      <c r="AR382" s="147" t="s">
        <v>211</v>
      </c>
      <c r="AT382" s="147" t="s">
        <v>136</v>
      </c>
      <c r="AU382" s="147" t="s">
        <v>141</v>
      </c>
      <c r="AY382" s="13" t="s">
        <v>133</v>
      </c>
      <c r="BE382" s="148">
        <f t="shared" si="84"/>
        <v>0</v>
      </c>
      <c r="BF382" s="148">
        <f t="shared" si="85"/>
        <v>0</v>
      </c>
      <c r="BG382" s="148">
        <f t="shared" si="86"/>
        <v>0</v>
      </c>
      <c r="BH382" s="148">
        <f t="shared" si="87"/>
        <v>0</v>
      </c>
      <c r="BI382" s="148">
        <f t="shared" si="88"/>
        <v>0</v>
      </c>
      <c r="BJ382" s="13" t="s">
        <v>141</v>
      </c>
      <c r="BK382" s="148">
        <f t="shared" si="89"/>
        <v>0</v>
      </c>
      <c r="BL382" s="13" t="s">
        <v>211</v>
      </c>
      <c r="BM382" s="147" t="s">
        <v>1090</v>
      </c>
    </row>
    <row r="383" spans="2:65" s="1" customFormat="1" ht="24.2" customHeight="1">
      <c r="B383" s="28"/>
      <c r="C383" s="149" t="s">
        <v>1091</v>
      </c>
      <c r="D383" s="149" t="s">
        <v>161</v>
      </c>
      <c r="E383" s="150" t="s">
        <v>1092</v>
      </c>
      <c r="F383" s="151" t="s">
        <v>1093</v>
      </c>
      <c r="G383" s="152" t="s">
        <v>263</v>
      </c>
      <c r="H383" s="153">
        <v>1</v>
      </c>
      <c r="I383" s="154"/>
      <c r="J383" s="155">
        <f t="shared" si="80"/>
        <v>0</v>
      </c>
      <c r="K383" s="156"/>
      <c r="L383" s="157"/>
      <c r="M383" s="158" t="s">
        <v>1</v>
      </c>
      <c r="N383" s="159" t="s">
        <v>40</v>
      </c>
      <c r="P383" s="145">
        <f t="shared" si="81"/>
        <v>0</v>
      </c>
      <c r="Q383" s="145">
        <v>9.3999999999999997E-4</v>
      </c>
      <c r="R383" s="145">
        <f t="shared" si="82"/>
        <v>9.3999999999999997E-4</v>
      </c>
      <c r="S383" s="145">
        <v>0</v>
      </c>
      <c r="T383" s="146">
        <f t="shared" si="83"/>
        <v>0</v>
      </c>
      <c r="AR383" s="147" t="s">
        <v>216</v>
      </c>
      <c r="AT383" s="147" t="s">
        <v>161</v>
      </c>
      <c r="AU383" s="147" t="s">
        <v>141</v>
      </c>
      <c r="AY383" s="13" t="s">
        <v>133</v>
      </c>
      <c r="BE383" s="148">
        <f t="shared" si="84"/>
        <v>0</v>
      </c>
      <c r="BF383" s="148">
        <f t="shared" si="85"/>
        <v>0</v>
      </c>
      <c r="BG383" s="148">
        <f t="shared" si="86"/>
        <v>0</v>
      </c>
      <c r="BH383" s="148">
        <f t="shared" si="87"/>
        <v>0</v>
      </c>
      <c r="BI383" s="148">
        <f t="shared" si="88"/>
        <v>0</v>
      </c>
      <c r="BJ383" s="13" t="s">
        <v>141</v>
      </c>
      <c r="BK383" s="148">
        <f t="shared" si="89"/>
        <v>0</v>
      </c>
      <c r="BL383" s="13" t="s">
        <v>211</v>
      </c>
      <c r="BM383" s="147" t="s">
        <v>1094</v>
      </c>
    </row>
    <row r="384" spans="2:65" s="1" customFormat="1" ht="16.5" customHeight="1">
      <c r="B384" s="28"/>
      <c r="C384" s="135" t="s">
        <v>1095</v>
      </c>
      <c r="D384" s="135" t="s">
        <v>136</v>
      </c>
      <c r="E384" s="136" t="s">
        <v>1096</v>
      </c>
      <c r="F384" s="137" t="s">
        <v>1097</v>
      </c>
      <c r="G384" s="138" t="s">
        <v>263</v>
      </c>
      <c r="H384" s="139">
        <v>1</v>
      </c>
      <c r="I384" s="140"/>
      <c r="J384" s="141">
        <f t="shared" si="80"/>
        <v>0</v>
      </c>
      <c r="K384" s="142"/>
      <c r="L384" s="28"/>
      <c r="M384" s="143" t="s">
        <v>1</v>
      </c>
      <c r="N384" s="144" t="s">
        <v>40</v>
      </c>
      <c r="P384" s="145">
        <f t="shared" si="81"/>
        <v>0</v>
      </c>
      <c r="Q384" s="145">
        <v>2.4000000000000001E-4</v>
      </c>
      <c r="R384" s="145">
        <f t="shared" si="82"/>
        <v>2.4000000000000001E-4</v>
      </c>
      <c r="S384" s="145">
        <v>0</v>
      </c>
      <c r="T384" s="146">
        <f t="shared" si="83"/>
        <v>0</v>
      </c>
      <c r="AR384" s="147" t="s">
        <v>211</v>
      </c>
      <c r="AT384" s="147" t="s">
        <v>136</v>
      </c>
      <c r="AU384" s="147" t="s">
        <v>141</v>
      </c>
      <c r="AY384" s="13" t="s">
        <v>133</v>
      </c>
      <c r="BE384" s="148">
        <f t="shared" si="84"/>
        <v>0</v>
      </c>
      <c r="BF384" s="148">
        <f t="shared" si="85"/>
        <v>0</v>
      </c>
      <c r="BG384" s="148">
        <f t="shared" si="86"/>
        <v>0</v>
      </c>
      <c r="BH384" s="148">
        <f t="shared" si="87"/>
        <v>0</v>
      </c>
      <c r="BI384" s="148">
        <f t="shared" si="88"/>
        <v>0</v>
      </c>
      <c r="BJ384" s="13" t="s">
        <v>141</v>
      </c>
      <c r="BK384" s="148">
        <f t="shared" si="89"/>
        <v>0</v>
      </c>
      <c r="BL384" s="13" t="s">
        <v>211</v>
      </c>
      <c r="BM384" s="147" t="s">
        <v>1098</v>
      </c>
    </row>
    <row r="385" spans="2:65" s="1" customFormat="1" ht="24.2" customHeight="1">
      <c r="B385" s="28"/>
      <c r="C385" s="149" t="s">
        <v>1099</v>
      </c>
      <c r="D385" s="149" t="s">
        <v>161</v>
      </c>
      <c r="E385" s="150" t="s">
        <v>1100</v>
      </c>
      <c r="F385" s="151" t="s">
        <v>1101</v>
      </c>
      <c r="G385" s="152" t="s">
        <v>263</v>
      </c>
      <c r="H385" s="153">
        <v>1</v>
      </c>
      <c r="I385" s="154"/>
      <c r="J385" s="155">
        <f t="shared" si="80"/>
        <v>0</v>
      </c>
      <c r="K385" s="156"/>
      <c r="L385" s="157"/>
      <c r="M385" s="158" t="s">
        <v>1</v>
      </c>
      <c r="N385" s="159" t="s">
        <v>40</v>
      </c>
      <c r="P385" s="145">
        <f t="shared" si="81"/>
        <v>0</v>
      </c>
      <c r="Q385" s="145">
        <v>3.7000000000000002E-3</v>
      </c>
      <c r="R385" s="145">
        <f t="shared" si="82"/>
        <v>3.7000000000000002E-3</v>
      </c>
      <c r="S385" s="145">
        <v>0</v>
      </c>
      <c r="T385" s="146">
        <f t="shared" si="83"/>
        <v>0</v>
      </c>
      <c r="AR385" s="147" t="s">
        <v>216</v>
      </c>
      <c r="AT385" s="147" t="s">
        <v>161</v>
      </c>
      <c r="AU385" s="147" t="s">
        <v>141</v>
      </c>
      <c r="AY385" s="13" t="s">
        <v>133</v>
      </c>
      <c r="BE385" s="148">
        <f t="shared" si="84"/>
        <v>0</v>
      </c>
      <c r="BF385" s="148">
        <f t="shared" si="85"/>
        <v>0</v>
      </c>
      <c r="BG385" s="148">
        <f t="shared" si="86"/>
        <v>0</v>
      </c>
      <c r="BH385" s="148">
        <f t="shared" si="87"/>
        <v>0</v>
      </c>
      <c r="BI385" s="148">
        <f t="shared" si="88"/>
        <v>0</v>
      </c>
      <c r="BJ385" s="13" t="s">
        <v>141</v>
      </c>
      <c r="BK385" s="148">
        <f t="shared" si="89"/>
        <v>0</v>
      </c>
      <c r="BL385" s="13" t="s">
        <v>211</v>
      </c>
      <c r="BM385" s="147" t="s">
        <v>1102</v>
      </c>
    </row>
    <row r="386" spans="2:65" s="1" customFormat="1" ht="21.75" customHeight="1">
      <c r="B386" s="28"/>
      <c r="C386" s="135" t="s">
        <v>1103</v>
      </c>
      <c r="D386" s="135" t="s">
        <v>136</v>
      </c>
      <c r="E386" s="136" t="s">
        <v>1104</v>
      </c>
      <c r="F386" s="137" t="s">
        <v>1105</v>
      </c>
      <c r="G386" s="138" t="s">
        <v>263</v>
      </c>
      <c r="H386" s="139">
        <v>6</v>
      </c>
      <c r="I386" s="140"/>
      <c r="J386" s="141">
        <f t="shared" si="80"/>
        <v>0</v>
      </c>
      <c r="K386" s="142"/>
      <c r="L386" s="28"/>
      <c r="M386" s="143" t="s">
        <v>1</v>
      </c>
      <c r="N386" s="144" t="s">
        <v>40</v>
      </c>
      <c r="P386" s="145">
        <f t="shared" si="81"/>
        <v>0</v>
      </c>
      <c r="Q386" s="145">
        <v>2.184E-4</v>
      </c>
      <c r="R386" s="145">
        <f t="shared" si="82"/>
        <v>1.3104E-3</v>
      </c>
      <c r="S386" s="145">
        <v>0</v>
      </c>
      <c r="T386" s="146">
        <f t="shared" si="83"/>
        <v>0</v>
      </c>
      <c r="AR386" s="147" t="s">
        <v>211</v>
      </c>
      <c r="AT386" s="147" t="s">
        <v>136</v>
      </c>
      <c r="AU386" s="147" t="s">
        <v>141</v>
      </c>
      <c r="AY386" s="13" t="s">
        <v>133</v>
      </c>
      <c r="BE386" s="148">
        <f t="shared" si="84"/>
        <v>0</v>
      </c>
      <c r="BF386" s="148">
        <f t="shared" si="85"/>
        <v>0</v>
      </c>
      <c r="BG386" s="148">
        <f t="shared" si="86"/>
        <v>0</v>
      </c>
      <c r="BH386" s="148">
        <f t="shared" si="87"/>
        <v>0</v>
      </c>
      <c r="BI386" s="148">
        <f t="shared" si="88"/>
        <v>0</v>
      </c>
      <c r="BJ386" s="13" t="s">
        <v>141</v>
      </c>
      <c r="BK386" s="148">
        <f t="shared" si="89"/>
        <v>0</v>
      </c>
      <c r="BL386" s="13" t="s">
        <v>211</v>
      </c>
      <c r="BM386" s="147" t="s">
        <v>1106</v>
      </c>
    </row>
    <row r="387" spans="2:65" s="1" customFormat="1" ht="24.2" customHeight="1">
      <c r="B387" s="28"/>
      <c r="C387" s="149" t="s">
        <v>1107</v>
      </c>
      <c r="D387" s="149" t="s">
        <v>161</v>
      </c>
      <c r="E387" s="150" t="s">
        <v>1108</v>
      </c>
      <c r="F387" s="151" t="s">
        <v>1109</v>
      </c>
      <c r="G387" s="152" t="s">
        <v>263</v>
      </c>
      <c r="H387" s="153">
        <v>6</v>
      </c>
      <c r="I387" s="154"/>
      <c r="J387" s="155">
        <f t="shared" si="80"/>
        <v>0</v>
      </c>
      <c r="K387" s="156"/>
      <c r="L387" s="157"/>
      <c r="M387" s="158" t="s">
        <v>1</v>
      </c>
      <c r="N387" s="159" t="s">
        <v>40</v>
      </c>
      <c r="P387" s="145">
        <f t="shared" si="81"/>
        <v>0</v>
      </c>
      <c r="Q387" s="145">
        <v>1.0160000000000001E-2</v>
      </c>
      <c r="R387" s="145">
        <f t="shared" si="82"/>
        <v>6.096E-2</v>
      </c>
      <c r="S387" s="145">
        <v>0</v>
      </c>
      <c r="T387" s="146">
        <f t="shared" si="83"/>
        <v>0</v>
      </c>
      <c r="AR387" s="147" t="s">
        <v>216</v>
      </c>
      <c r="AT387" s="147" t="s">
        <v>161</v>
      </c>
      <c r="AU387" s="147" t="s">
        <v>141</v>
      </c>
      <c r="AY387" s="13" t="s">
        <v>133</v>
      </c>
      <c r="BE387" s="148">
        <f t="shared" si="84"/>
        <v>0</v>
      </c>
      <c r="BF387" s="148">
        <f t="shared" si="85"/>
        <v>0</v>
      </c>
      <c r="BG387" s="148">
        <f t="shared" si="86"/>
        <v>0</v>
      </c>
      <c r="BH387" s="148">
        <f t="shared" si="87"/>
        <v>0</v>
      </c>
      <c r="BI387" s="148">
        <f t="shared" si="88"/>
        <v>0</v>
      </c>
      <c r="BJ387" s="13" t="s">
        <v>141</v>
      </c>
      <c r="BK387" s="148">
        <f t="shared" si="89"/>
        <v>0</v>
      </c>
      <c r="BL387" s="13" t="s">
        <v>211</v>
      </c>
      <c r="BM387" s="147" t="s">
        <v>1110</v>
      </c>
    </row>
    <row r="388" spans="2:65" s="1" customFormat="1" ht="21.75" customHeight="1">
      <c r="B388" s="28"/>
      <c r="C388" s="135" t="s">
        <v>1111</v>
      </c>
      <c r="D388" s="135" t="s">
        <v>136</v>
      </c>
      <c r="E388" s="136" t="s">
        <v>1112</v>
      </c>
      <c r="F388" s="137" t="s">
        <v>1113</v>
      </c>
      <c r="G388" s="138" t="s">
        <v>263</v>
      </c>
      <c r="H388" s="139">
        <v>1</v>
      </c>
      <c r="I388" s="140"/>
      <c r="J388" s="141">
        <f t="shared" si="80"/>
        <v>0</v>
      </c>
      <c r="K388" s="142"/>
      <c r="L388" s="28"/>
      <c r="M388" s="143" t="s">
        <v>1</v>
      </c>
      <c r="N388" s="144" t="s">
        <v>40</v>
      </c>
      <c r="P388" s="145">
        <f t="shared" si="81"/>
        <v>0</v>
      </c>
      <c r="Q388" s="145">
        <v>2.184E-4</v>
      </c>
      <c r="R388" s="145">
        <f t="shared" si="82"/>
        <v>2.184E-4</v>
      </c>
      <c r="S388" s="145">
        <v>0</v>
      </c>
      <c r="T388" s="146">
        <f t="shared" si="83"/>
        <v>0</v>
      </c>
      <c r="AR388" s="147" t="s">
        <v>211</v>
      </c>
      <c r="AT388" s="147" t="s">
        <v>136</v>
      </c>
      <c r="AU388" s="147" t="s">
        <v>141</v>
      </c>
      <c r="AY388" s="13" t="s">
        <v>133</v>
      </c>
      <c r="BE388" s="148">
        <f t="shared" si="84"/>
        <v>0</v>
      </c>
      <c r="BF388" s="148">
        <f t="shared" si="85"/>
        <v>0</v>
      </c>
      <c r="BG388" s="148">
        <f t="shared" si="86"/>
        <v>0</v>
      </c>
      <c r="BH388" s="148">
        <f t="shared" si="87"/>
        <v>0</v>
      </c>
      <c r="BI388" s="148">
        <f t="shared" si="88"/>
        <v>0</v>
      </c>
      <c r="BJ388" s="13" t="s">
        <v>141</v>
      </c>
      <c r="BK388" s="148">
        <f t="shared" si="89"/>
        <v>0</v>
      </c>
      <c r="BL388" s="13" t="s">
        <v>211</v>
      </c>
      <c r="BM388" s="147" t="s">
        <v>1114</v>
      </c>
    </row>
    <row r="389" spans="2:65" s="1" customFormat="1" ht="24.2" customHeight="1">
      <c r="B389" s="28"/>
      <c r="C389" s="149" t="s">
        <v>1115</v>
      </c>
      <c r="D389" s="149" t="s">
        <v>161</v>
      </c>
      <c r="E389" s="150" t="s">
        <v>1116</v>
      </c>
      <c r="F389" s="151" t="s">
        <v>1117</v>
      </c>
      <c r="G389" s="152" t="s">
        <v>263</v>
      </c>
      <c r="H389" s="153">
        <v>1</v>
      </c>
      <c r="I389" s="154"/>
      <c r="J389" s="155">
        <f t="shared" si="80"/>
        <v>0</v>
      </c>
      <c r="K389" s="156"/>
      <c r="L389" s="157"/>
      <c r="M389" s="158" t="s">
        <v>1</v>
      </c>
      <c r="N389" s="159" t="s">
        <v>40</v>
      </c>
      <c r="P389" s="145">
        <f t="shared" si="81"/>
        <v>0</v>
      </c>
      <c r="Q389" s="145">
        <v>1.119E-2</v>
      </c>
      <c r="R389" s="145">
        <f t="shared" si="82"/>
        <v>1.119E-2</v>
      </c>
      <c r="S389" s="145">
        <v>0</v>
      </c>
      <c r="T389" s="146">
        <f t="shared" si="83"/>
        <v>0</v>
      </c>
      <c r="AR389" s="147" t="s">
        <v>216</v>
      </c>
      <c r="AT389" s="147" t="s">
        <v>161</v>
      </c>
      <c r="AU389" s="147" t="s">
        <v>141</v>
      </c>
      <c r="AY389" s="13" t="s">
        <v>133</v>
      </c>
      <c r="BE389" s="148">
        <f t="shared" si="84"/>
        <v>0</v>
      </c>
      <c r="BF389" s="148">
        <f t="shared" si="85"/>
        <v>0</v>
      </c>
      <c r="BG389" s="148">
        <f t="shared" si="86"/>
        <v>0</v>
      </c>
      <c r="BH389" s="148">
        <f t="shared" si="87"/>
        <v>0</v>
      </c>
      <c r="BI389" s="148">
        <f t="shared" si="88"/>
        <v>0</v>
      </c>
      <c r="BJ389" s="13" t="s">
        <v>141</v>
      </c>
      <c r="BK389" s="148">
        <f t="shared" si="89"/>
        <v>0</v>
      </c>
      <c r="BL389" s="13" t="s">
        <v>211</v>
      </c>
      <c r="BM389" s="147" t="s">
        <v>1118</v>
      </c>
    </row>
    <row r="390" spans="2:65" s="1" customFormat="1" ht="16.5" customHeight="1">
      <c r="B390" s="28"/>
      <c r="C390" s="135" t="s">
        <v>1119</v>
      </c>
      <c r="D390" s="135" t="s">
        <v>136</v>
      </c>
      <c r="E390" s="136" t="s">
        <v>1120</v>
      </c>
      <c r="F390" s="137" t="s">
        <v>1121</v>
      </c>
      <c r="G390" s="138" t="s">
        <v>263</v>
      </c>
      <c r="H390" s="139">
        <v>13</v>
      </c>
      <c r="I390" s="140"/>
      <c r="J390" s="141">
        <f t="shared" si="80"/>
        <v>0</v>
      </c>
      <c r="K390" s="142"/>
      <c r="L390" s="28"/>
      <c r="M390" s="143" t="s">
        <v>1</v>
      </c>
      <c r="N390" s="144" t="s">
        <v>40</v>
      </c>
      <c r="P390" s="145">
        <f t="shared" si="81"/>
        <v>0</v>
      </c>
      <c r="Q390" s="145">
        <v>4.2240000000000002E-5</v>
      </c>
      <c r="R390" s="145">
        <f t="shared" si="82"/>
        <v>5.4912000000000006E-4</v>
      </c>
      <c r="S390" s="145">
        <v>4.4999999999999999E-4</v>
      </c>
      <c r="T390" s="146">
        <f t="shared" si="83"/>
        <v>5.8500000000000002E-3</v>
      </c>
      <c r="AR390" s="147" t="s">
        <v>211</v>
      </c>
      <c r="AT390" s="147" t="s">
        <v>136</v>
      </c>
      <c r="AU390" s="147" t="s">
        <v>141</v>
      </c>
      <c r="AY390" s="13" t="s">
        <v>133</v>
      </c>
      <c r="BE390" s="148">
        <f t="shared" si="84"/>
        <v>0</v>
      </c>
      <c r="BF390" s="148">
        <f t="shared" si="85"/>
        <v>0</v>
      </c>
      <c r="BG390" s="148">
        <f t="shared" si="86"/>
        <v>0</v>
      </c>
      <c r="BH390" s="148">
        <f t="shared" si="87"/>
        <v>0</v>
      </c>
      <c r="BI390" s="148">
        <f t="shared" si="88"/>
        <v>0</v>
      </c>
      <c r="BJ390" s="13" t="s">
        <v>141</v>
      </c>
      <c r="BK390" s="148">
        <f t="shared" si="89"/>
        <v>0</v>
      </c>
      <c r="BL390" s="13" t="s">
        <v>211</v>
      </c>
      <c r="BM390" s="147" t="s">
        <v>1122</v>
      </c>
    </row>
    <row r="391" spans="2:65" s="1" customFormat="1" ht="24.2" customHeight="1">
      <c r="B391" s="28"/>
      <c r="C391" s="135" t="s">
        <v>1123</v>
      </c>
      <c r="D391" s="135" t="s">
        <v>136</v>
      </c>
      <c r="E391" s="136" t="s">
        <v>1124</v>
      </c>
      <c r="F391" s="137" t="s">
        <v>1125</v>
      </c>
      <c r="G391" s="138" t="s">
        <v>263</v>
      </c>
      <c r="H391" s="139">
        <v>9</v>
      </c>
      <c r="I391" s="140"/>
      <c r="J391" s="141">
        <f t="shared" si="80"/>
        <v>0</v>
      </c>
      <c r="K391" s="142"/>
      <c r="L391" s="28"/>
      <c r="M391" s="143" t="s">
        <v>1</v>
      </c>
      <c r="N391" s="144" t="s">
        <v>40</v>
      </c>
      <c r="P391" s="145">
        <f t="shared" si="81"/>
        <v>0</v>
      </c>
      <c r="Q391" s="145">
        <v>1.2772E-4</v>
      </c>
      <c r="R391" s="145">
        <f t="shared" si="82"/>
        <v>1.14948E-3</v>
      </c>
      <c r="S391" s="145">
        <v>1.1000000000000001E-3</v>
      </c>
      <c r="T391" s="146">
        <f t="shared" si="83"/>
        <v>9.9000000000000008E-3</v>
      </c>
      <c r="AR391" s="147" t="s">
        <v>211</v>
      </c>
      <c r="AT391" s="147" t="s">
        <v>136</v>
      </c>
      <c r="AU391" s="147" t="s">
        <v>141</v>
      </c>
      <c r="AY391" s="13" t="s">
        <v>133</v>
      </c>
      <c r="BE391" s="148">
        <f t="shared" si="84"/>
        <v>0</v>
      </c>
      <c r="BF391" s="148">
        <f t="shared" si="85"/>
        <v>0</v>
      </c>
      <c r="BG391" s="148">
        <f t="shared" si="86"/>
        <v>0</v>
      </c>
      <c r="BH391" s="148">
        <f t="shared" si="87"/>
        <v>0</v>
      </c>
      <c r="BI391" s="148">
        <f t="shared" si="88"/>
        <v>0</v>
      </c>
      <c r="BJ391" s="13" t="s">
        <v>141</v>
      </c>
      <c r="BK391" s="148">
        <f t="shared" si="89"/>
        <v>0</v>
      </c>
      <c r="BL391" s="13" t="s">
        <v>211</v>
      </c>
      <c r="BM391" s="147" t="s">
        <v>1126</v>
      </c>
    </row>
    <row r="392" spans="2:65" s="1" customFormat="1" ht="16.5" customHeight="1">
      <c r="B392" s="28"/>
      <c r="C392" s="135" t="s">
        <v>1127</v>
      </c>
      <c r="D392" s="135" t="s">
        <v>136</v>
      </c>
      <c r="E392" s="136" t="s">
        <v>1128</v>
      </c>
      <c r="F392" s="137" t="s">
        <v>1129</v>
      </c>
      <c r="G392" s="138" t="s">
        <v>263</v>
      </c>
      <c r="H392" s="139">
        <v>2</v>
      </c>
      <c r="I392" s="140"/>
      <c r="J392" s="141">
        <f t="shared" si="80"/>
        <v>0</v>
      </c>
      <c r="K392" s="142"/>
      <c r="L392" s="28"/>
      <c r="M392" s="143" t="s">
        <v>1</v>
      </c>
      <c r="N392" s="144" t="s">
        <v>40</v>
      </c>
      <c r="P392" s="145">
        <f t="shared" si="81"/>
        <v>0</v>
      </c>
      <c r="Q392" s="145">
        <v>1.2772E-4</v>
      </c>
      <c r="R392" s="145">
        <f t="shared" si="82"/>
        <v>2.5544000000000001E-4</v>
      </c>
      <c r="S392" s="145">
        <v>1.1000000000000001E-3</v>
      </c>
      <c r="T392" s="146">
        <f t="shared" si="83"/>
        <v>2.2000000000000001E-3</v>
      </c>
      <c r="AR392" s="147" t="s">
        <v>211</v>
      </c>
      <c r="AT392" s="147" t="s">
        <v>136</v>
      </c>
      <c r="AU392" s="147" t="s">
        <v>141</v>
      </c>
      <c r="AY392" s="13" t="s">
        <v>133</v>
      </c>
      <c r="BE392" s="148">
        <f t="shared" si="84"/>
        <v>0</v>
      </c>
      <c r="BF392" s="148">
        <f t="shared" si="85"/>
        <v>0</v>
      </c>
      <c r="BG392" s="148">
        <f t="shared" si="86"/>
        <v>0</v>
      </c>
      <c r="BH392" s="148">
        <f t="shared" si="87"/>
        <v>0</v>
      </c>
      <c r="BI392" s="148">
        <f t="shared" si="88"/>
        <v>0</v>
      </c>
      <c r="BJ392" s="13" t="s">
        <v>141</v>
      </c>
      <c r="BK392" s="148">
        <f t="shared" si="89"/>
        <v>0</v>
      </c>
      <c r="BL392" s="13" t="s">
        <v>211</v>
      </c>
      <c r="BM392" s="147" t="s">
        <v>1130</v>
      </c>
    </row>
    <row r="393" spans="2:65" s="1" customFormat="1" ht="16.5" customHeight="1">
      <c r="B393" s="28"/>
      <c r="C393" s="135" t="s">
        <v>1131</v>
      </c>
      <c r="D393" s="135" t="s">
        <v>136</v>
      </c>
      <c r="E393" s="136" t="s">
        <v>1132</v>
      </c>
      <c r="F393" s="137" t="s">
        <v>1133</v>
      </c>
      <c r="G393" s="138" t="s">
        <v>263</v>
      </c>
      <c r="H393" s="139">
        <v>2</v>
      </c>
      <c r="I393" s="140"/>
      <c r="J393" s="141">
        <f t="shared" si="80"/>
        <v>0</v>
      </c>
      <c r="K393" s="142"/>
      <c r="L393" s="28"/>
      <c r="M393" s="143" t="s">
        <v>1</v>
      </c>
      <c r="N393" s="144" t="s">
        <v>40</v>
      </c>
      <c r="P393" s="145">
        <f t="shared" si="81"/>
        <v>0</v>
      </c>
      <c r="Q393" s="145">
        <v>1.2772E-4</v>
      </c>
      <c r="R393" s="145">
        <f t="shared" si="82"/>
        <v>2.5544000000000001E-4</v>
      </c>
      <c r="S393" s="145">
        <v>1.1000000000000001E-3</v>
      </c>
      <c r="T393" s="146">
        <f t="shared" si="83"/>
        <v>2.2000000000000001E-3</v>
      </c>
      <c r="AR393" s="147" t="s">
        <v>211</v>
      </c>
      <c r="AT393" s="147" t="s">
        <v>136</v>
      </c>
      <c r="AU393" s="147" t="s">
        <v>141</v>
      </c>
      <c r="AY393" s="13" t="s">
        <v>133</v>
      </c>
      <c r="BE393" s="148">
        <f t="shared" si="84"/>
        <v>0</v>
      </c>
      <c r="BF393" s="148">
        <f t="shared" si="85"/>
        <v>0</v>
      </c>
      <c r="BG393" s="148">
        <f t="shared" si="86"/>
        <v>0</v>
      </c>
      <c r="BH393" s="148">
        <f t="shared" si="87"/>
        <v>0</v>
      </c>
      <c r="BI393" s="148">
        <f t="shared" si="88"/>
        <v>0</v>
      </c>
      <c r="BJ393" s="13" t="s">
        <v>141</v>
      </c>
      <c r="BK393" s="148">
        <f t="shared" si="89"/>
        <v>0</v>
      </c>
      <c r="BL393" s="13" t="s">
        <v>211</v>
      </c>
      <c r="BM393" s="147" t="s">
        <v>1134</v>
      </c>
    </row>
    <row r="394" spans="2:65" s="1" customFormat="1" ht="16.5" customHeight="1">
      <c r="B394" s="28"/>
      <c r="C394" s="135" t="s">
        <v>1135</v>
      </c>
      <c r="D394" s="135" t="s">
        <v>136</v>
      </c>
      <c r="E394" s="136" t="s">
        <v>1136</v>
      </c>
      <c r="F394" s="137" t="s">
        <v>1137</v>
      </c>
      <c r="G394" s="138" t="s">
        <v>263</v>
      </c>
      <c r="H394" s="139">
        <v>13</v>
      </c>
      <c r="I394" s="140"/>
      <c r="J394" s="141">
        <f t="shared" si="80"/>
        <v>0</v>
      </c>
      <c r="K394" s="142"/>
      <c r="L394" s="28"/>
      <c r="M394" s="143" t="s">
        <v>1</v>
      </c>
      <c r="N394" s="144" t="s">
        <v>40</v>
      </c>
      <c r="P394" s="145">
        <f t="shared" si="81"/>
        <v>0</v>
      </c>
      <c r="Q394" s="145">
        <v>1.9959999999999999E-5</v>
      </c>
      <c r="R394" s="145">
        <f t="shared" si="82"/>
        <v>2.5947999999999998E-4</v>
      </c>
      <c r="S394" s="145">
        <v>0</v>
      </c>
      <c r="T394" s="146">
        <f t="shared" si="83"/>
        <v>0</v>
      </c>
      <c r="AR394" s="147" t="s">
        <v>211</v>
      </c>
      <c r="AT394" s="147" t="s">
        <v>136</v>
      </c>
      <c r="AU394" s="147" t="s">
        <v>141</v>
      </c>
      <c r="AY394" s="13" t="s">
        <v>133</v>
      </c>
      <c r="BE394" s="148">
        <f t="shared" si="84"/>
        <v>0</v>
      </c>
      <c r="BF394" s="148">
        <f t="shared" si="85"/>
        <v>0</v>
      </c>
      <c r="BG394" s="148">
        <f t="shared" si="86"/>
        <v>0</v>
      </c>
      <c r="BH394" s="148">
        <f t="shared" si="87"/>
        <v>0</v>
      </c>
      <c r="BI394" s="148">
        <f t="shared" si="88"/>
        <v>0</v>
      </c>
      <c r="BJ394" s="13" t="s">
        <v>141</v>
      </c>
      <c r="BK394" s="148">
        <f t="shared" si="89"/>
        <v>0</v>
      </c>
      <c r="BL394" s="13" t="s">
        <v>211</v>
      </c>
      <c r="BM394" s="147" t="s">
        <v>1138</v>
      </c>
    </row>
    <row r="395" spans="2:65" s="1" customFormat="1" ht="33" customHeight="1">
      <c r="B395" s="28"/>
      <c r="C395" s="149" t="s">
        <v>1139</v>
      </c>
      <c r="D395" s="149" t="s">
        <v>161</v>
      </c>
      <c r="E395" s="150" t="s">
        <v>1140</v>
      </c>
      <c r="F395" s="151" t="s">
        <v>1141</v>
      </c>
      <c r="G395" s="152" t="s">
        <v>263</v>
      </c>
      <c r="H395" s="153">
        <v>3</v>
      </c>
      <c r="I395" s="154"/>
      <c r="J395" s="155">
        <f t="shared" si="80"/>
        <v>0</v>
      </c>
      <c r="K395" s="156"/>
      <c r="L395" s="157"/>
      <c r="M395" s="158" t="s">
        <v>1</v>
      </c>
      <c r="N395" s="159" t="s">
        <v>40</v>
      </c>
      <c r="P395" s="145">
        <f t="shared" si="81"/>
        <v>0</v>
      </c>
      <c r="Q395" s="145">
        <v>1.7000000000000001E-4</v>
      </c>
      <c r="R395" s="145">
        <f t="shared" si="82"/>
        <v>5.1000000000000004E-4</v>
      </c>
      <c r="S395" s="145">
        <v>0</v>
      </c>
      <c r="T395" s="146">
        <f t="shared" si="83"/>
        <v>0</v>
      </c>
      <c r="AR395" s="147" t="s">
        <v>216</v>
      </c>
      <c r="AT395" s="147" t="s">
        <v>161</v>
      </c>
      <c r="AU395" s="147" t="s">
        <v>141</v>
      </c>
      <c r="AY395" s="13" t="s">
        <v>133</v>
      </c>
      <c r="BE395" s="148">
        <f t="shared" si="84"/>
        <v>0</v>
      </c>
      <c r="BF395" s="148">
        <f t="shared" si="85"/>
        <v>0</v>
      </c>
      <c r="BG395" s="148">
        <f t="shared" si="86"/>
        <v>0</v>
      </c>
      <c r="BH395" s="148">
        <f t="shared" si="87"/>
        <v>0</v>
      </c>
      <c r="BI395" s="148">
        <f t="shared" si="88"/>
        <v>0</v>
      </c>
      <c r="BJ395" s="13" t="s">
        <v>141</v>
      </c>
      <c r="BK395" s="148">
        <f t="shared" si="89"/>
        <v>0</v>
      </c>
      <c r="BL395" s="13" t="s">
        <v>211</v>
      </c>
      <c r="BM395" s="147" t="s">
        <v>1142</v>
      </c>
    </row>
    <row r="396" spans="2:65" s="1" customFormat="1" ht="24.2" customHeight="1">
      <c r="B396" s="28"/>
      <c r="C396" s="149" t="s">
        <v>1143</v>
      </c>
      <c r="D396" s="149" t="s">
        <v>161</v>
      </c>
      <c r="E396" s="150" t="s">
        <v>1144</v>
      </c>
      <c r="F396" s="151" t="s">
        <v>1145</v>
      </c>
      <c r="G396" s="152" t="s">
        <v>263</v>
      </c>
      <c r="H396" s="153">
        <v>2</v>
      </c>
      <c r="I396" s="154"/>
      <c r="J396" s="155">
        <f t="shared" si="80"/>
        <v>0</v>
      </c>
      <c r="K396" s="156"/>
      <c r="L396" s="157"/>
      <c r="M396" s="158" t="s">
        <v>1</v>
      </c>
      <c r="N396" s="159" t="s">
        <v>40</v>
      </c>
      <c r="P396" s="145">
        <f t="shared" si="81"/>
        <v>0</v>
      </c>
      <c r="Q396" s="145">
        <v>5.0000000000000002E-5</v>
      </c>
      <c r="R396" s="145">
        <f t="shared" si="82"/>
        <v>1E-4</v>
      </c>
      <c r="S396" s="145">
        <v>0</v>
      </c>
      <c r="T396" s="146">
        <f t="shared" si="83"/>
        <v>0</v>
      </c>
      <c r="AR396" s="147" t="s">
        <v>216</v>
      </c>
      <c r="AT396" s="147" t="s">
        <v>161</v>
      </c>
      <c r="AU396" s="147" t="s">
        <v>141</v>
      </c>
      <c r="AY396" s="13" t="s">
        <v>133</v>
      </c>
      <c r="BE396" s="148">
        <f t="shared" si="84"/>
        <v>0</v>
      </c>
      <c r="BF396" s="148">
        <f t="shared" si="85"/>
        <v>0</v>
      </c>
      <c r="BG396" s="148">
        <f t="shared" si="86"/>
        <v>0</v>
      </c>
      <c r="BH396" s="148">
        <f t="shared" si="87"/>
        <v>0</v>
      </c>
      <c r="BI396" s="148">
        <f t="shared" si="88"/>
        <v>0</v>
      </c>
      <c r="BJ396" s="13" t="s">
        <v>141</v>
      </c>
      <c r="BK396" s="148">
        <f t="shared" si="89"/>
        <v>0</v>
      </c>
      <c r="BL396" s="13" t="s">
        <v>211</v>
      </c>
      <c r="BM396" s="147" t="s">
        <v>1146</v>
      </c>
    </row>
    <row r="397" spans="2:65" s="1" customFormat="1" ht="24.2" customHeight="1">
      <c r="B397" s="28"/>
      <c r="C397" s="149" t="s">
        <v>1147</v>
      </c>
      <c r="D397" s="149" t="s">
        <v>161</v>
      </c>
      <c r="E397" s="150" t="s">
        <v>1148</v>
      </c>
      <c r="F397" s="151" t="s">
        <v>1149</v>
      </c>
      <c r="G397" s="152" t="s">
        <v>263</v>
      </c>
      <c r="H397" s="153">
        <v>8</v>
      </c>
      <c r="I397" s="154"/>
      <c r="J397" s="155">
        <f t="shared" si="80"/>
        <v>0</v>
      </c>
      <c r="K397" s="156"/>
      <c r="L397" s="157"/>
      <c r="M397" s="158" t="s">
        <v>1</v>
      </c>
      <c r="N397" s="159" t="s">
        <v>40</v>
      </c>
      <c r="P397" s="145">
        <f t="shared" si="81"/>
        <v>0</v>
      </c>
      <c r="Q397" s="145">
        <v>5.0000000000000002E-5</v>
      </c>
      <c r="R397" s="145">
        <f t="shared" si="82"/>
        <v>4.0000000000000002E-4</v>
      </c>
      <c r="S397" s="145">
        <v>0</v>
      </c>
      <c r="T397" s="146">
        <f t="shared" si="83"/>
        <v>0</v>
      </c>
      <c r="AR397" s="147" t="s">
        <v>216</v>
      </c>
      <c r="AT397" s="147" t="s">
        <v>161</v>
      </c>
      <c r="AU397" s="147" t="s">
        <v>141</v>
      </c>
      <c r="AY397" s="13" t="s">
        <v>133</v>
      </c>
      <c r="BE397" s="148">
        <f t="shared" si="84"/>
        <v>0</v>
      </c>
      <c r="BF397" s="148">
        <f t="shared" si="85"/>
        <v>0</v>
      </c>
      <c r="BG397" s="148">
        <f t="shared" si="86"/>
        <v>0</v>
      </c>
      <c r="BH397" s="148">
        <f t="shared" si="87"/>
        <v>0</v>
      </c>
      <c r="BI397" s="148">
        <f t="shared" si="88"/>
        <v>0</v>
      </c>
      <c r="BJ397" s="13" t="s">
        <v>141</v>
      </c>
      <c r="BK397" s="148">
        <f t="shared" si="89"/>
        <v>0</v>
      </c>
      <c r="BL397" s="13" t="s">
        <v>211</v>
      </c>
      <c r="BM397" s="147" t="s">
        <v>1150</v>
      </c>
    </row>
    <row r="398" spans="2:65" s="1" customFormat="1" ht="24.2" customHeight="1">
      <c r="B398" s="28"/>
      <c r="C398" s="135" t="s">
        <v>1151</v>
      </c>
      <c r="D398" s="135" t="s">
        <v>136</v>
      </c>
      <c r="E398" s="136" t="s">
        <v>1152</v>
      </c>
      <c r="F398" s="137" t="s">
        <v>1153</v>
      </c>
      <c r="G398" s="138" t="s">
        <v>263</v>
      </c>
      <c r="H398" s="139">
        <v>3</v>
      </c>
      <c r="I398" s="140"/>
      <c r="J398" s="141">
        <f t="shared" si="80"/>
        <v>0</v>
      </c>
      <c r="K398" s="142"/>
      <c r="L398" s="28"/>
      <c r="M398" s="143" t="s">
        <v>1</v>
      </c>
      <c r="N398" s="144" t="s">
        <v>40</v>
      </c>
      <c r="P398" s="145">
        <f t="shared" si="81"/>
        <v>0</v>
      </c>
      <c r="Q398" s="145">
        <v>1.364E-5</v>
      </c>
      <c r="R398" s="145">
        <f t="shared" si="82"/>
        <v>4.0920000000000001E-5</v>
      </c>
      <c r="S398" s="145">
        <v>0</v>
      </c>
      <c r="T398" s="146">
        <f t="shared" si="83"/>
        <v>0</v>
      </c>
      <c r="AR398" s="147" t="s">
        <v>211</v>
      </c>
      <c r="AT398" s="147" t="s">
        <v>136</v>
      </c>
      <c r="AU398" s="147" t="s">
        <v>141</v>
      </c>
      <c r="AY398" s="13" t="s">
        <v>133</v>
      </c>
      <c r="BE398" s="148">
        <f t="shared" si="84"/>
        <v>0</v>
      </c>
      <c r="BF398" s="148">
        <f t="shared" si="85"/>
        <v>0</v>
      </c>
      <c r="BG398" s="148">
        <f t="shared" si="86"/>
        <v>0</v>
      </c>
      <c r="BH398" s="148">
        <f t="shared" si="87"/>
        <v>0</v>
      </c>
      <c r="BI398" s="148">
        <f t="shared" si="88"/>
        <v>0</v>
      </c>
      <c r="BJ398" s="13" t="s">
        <v>141</v>
      </c>
      <c r="BK398" s="148">
        <f t="shared" si="89"/>
        <v>0</v>
      </c>
      <c r="BL398" s="13" t="s">
        <v>211</v>
      </c>
      <c r="BM398" s="147" t="s">
        <v>1154</v>
      </c>
    </row>
    <row r="399" spans="2:65" s="1" customFormat="1" ht="24.2" customHeight="1">
      <c r="B399" s="28"/>
      <c r="C399" s="149" t="s">
        <v>1155</v>
      </c>
      <c r="D399" s="149" t="s">
        <v>161</v>
      </c>
      <c r="E399" s="150" t="s">
        <v>1156</v>
      </c>
      <c r="F399" s="151" t="s">
        <v>1157</v>
      </c>
      <c r="G399" s="152" t="s">
        <v>263</v>
      </c>
      <c r="H399" s="153">
        <v>3</v>
      </c>
      <c r="I399" s="154"/>
      <c r="J399" s="155">
        <f t="shared" si="80"/>
        <v>0</v>
      </c>
      <c r="K399" s="156"/>
      <c r="L399" s="157"/>
      <c r="M399" s="158" t="s">
        <v>1</v>
      </c>
      <c r="N399" s="159" t="s">
        <v>40</v>
      </c>
      <c r="P399" s="145">
        <f t="shared" si="81"/>
        <v>0</v>
      </c>
      <c r="Q399" s="145">
        <v>5.0000000000000002E-5</v>
      </c>
      <c r="R399" s="145">
        <f t="shared" si="82"/>
        <v>1.5000000000000001E-4</v>
      </c>
      <c r="S399" s="145">
        <v>0</v>
      </c>
      <c r="T399" s="146">
        <f t="shared" si="83"/>
        <v>0</v>
      </c>
      <c r="AR399" s="147" t="s">
        <v>216</v>
      </c>
      <c r="AT399" s="147" t="s">
        <v>161</v>
      </c>
      <c r="AU399" s="147" t="s">
        <v>141</v>
      </c>
      <c r="AY399" s="13" t="s">
        <v>133</v>
      </c>
      <c r="BE399" s="148">
        <f t="shared" si="84"/>
        <v>0</v>
      </c>
      <c r="BF399" s="148">
        <f t="shared" si="85"/>
        <v>0</v>
      </c>
      <c r="BG399" s="148">
        <f t="shared" si="86"/>
        <v>0</v>
      </c>
      <c r="BH399" s="148">
        <f t="shared" si="87"/>
        <v>0</v>
      </c>
      <c r="BI399" s="148">
        <f t="shared" si="88"/>
        <v>0</v>
      </c>
      <c r="BJ399" s="13" t="s">
        <v>141</v>
      </c>
      <c r="BK399" s="148">
        <f t="shared" si="89"/>
        <v>0</v>
      </c>
      <c r="BL399" s="13" t="s">
        <v>211</v>
      </c>
      <c r="BM399" s="147" t="s">
        <v>1158</v>
      </c>
    </row>
    <row r="400" spans="2:65" s="1" customFormat="1" ht="16.5" customHeight="1">
      <c r="B400" s="28"/>
      <c r="C400" s="135" t="s">
        <v>1159</v>
      </c>
      <c r="D400" s="135" t="s">
        <v>136</v>
      </c>
      <c r="E400" s="136" t="s">
        <v>1160</v>
      </c>
      <c r="F400" s="137" t="s">
        <v>1161</v>
      </c>
      <c r="G400" s="138" t="s">
        <v>263</v>
      </c>
      <c r="H400" s="139">
        <v>2</v>
      </c>
      <c r="I400" s="140"/>
      <c r="J400" s="141">
        <f t="shared" ref="J400:J431" si="90">ROUND(I400*H400,2)</f>
        <v>0</v>
      </c>
      <c r="K400" s="142"/>
      <c r="L400" s="28"/>
      <c r="M400" s="143" t="s">
        <v>1</v>
      </c>
      <c r="N400" s="144" t="s">
        <v>40</v>
      </c>
      <c r="P400" s="145">
        <f t="shared" ref="P400:P431" si="91">O400*H400</f>
        <v>0</v>
      </c>
      <c r="Q400" s="145">
        <v>4.1999999999999996E-6</v>
      </c>
      <c r="R400" s="145">
        <f t="shared" ref="R400:R431" si="92">Q400*H400</f>
        <v>8.3999999999999992E-6</v>
      </c>
      <c r="S400" s="145">
        <v>0</v>
      </c>
      <c r="T400" s="146">
        <f t="shared" ref="T400:T431" si="93">S400*H400</f>
        <v>0</v>
      </c>
      <c r="AR400" s="147" t="s">
        <v>211</v>
      </c>
      <c r="AT400" s="147" t="s">
        <v>136</v>
      </c>
      <c r="AU400" s="147" t="s">
        <v>141</v>
      </c>
      <c r="AY400" s="13" t="s">
        <v>133</v>
      </c>
      <c r="BE400" s="148">
        <f t="shared" ref="BE400:BE435" si="94">IF(N400="základná",J400,0)</f>
        <v>0</v>
      </c>
      <c r="BF400" s="148">
        <f t="shared" ref="BF400:BF435" si="95">IF(N400="znížená",J400,0)</f>
        <v>0</v>
      </c>
      <c r="BG400" s="148">
        <f t="shared" ref="BG400:BG435" si="96">IF(N400="zákl. prenesená",J400,0)</f>
        <v>0</v>
      </c>
      <c r="BH400" s="148">
        <f t="shared" ref="BH400:BH435" si="97">IF(N400="zníž. prenesená",J400,0)</f>
        <v>0</v>
      </c>
      <c r="BI400" s="148">
        <f t="shared" ref="BI400:BI435" si="98">IF(N400="nulová",J400,0)</f>
        <v>0</v>
      </c>
      <c r="BJ400" s="13" t="s">
        <v>141</v>
      </c>
      <c r="BK400" s="148">
        <f t="shared" ref="BK400:BK435" si="99">ROUND(I400*H400,2)</f>
        <v>0</v>
      </c>
      <c r="BL400" s="13" t="s">
        <v>211</v>
      </c>
      <c r="BM400" s="147" t="s">
        <v>1162</v>
      </c>
    </row>
    <row r="401" spans="2:65" s="1" customFormat="1" ht="24.2" customHeight="1">
      <c r="B401" s="28"/>
      <c r="C401" s="149" t="s">
        <v>1163</v>
      </c>
      <c r="D401" s="149" t="s">
        <v>161</v>
      </c>
      <c r="E401" s="150" t="s">
        <v>1164</v>
      </c>
      <c r="F401" s="151" t="s">
        <v>1165</v>
      </c>
      <c r="G401" s="152" t="s">
        <v>263</v>
      </c>
      <c r="H401" s="153">
        <v>2</v>
      </c>
      <c r="I401" s="154"/>
      <c r="J401" s="155">
        <f t="shared" si="90"/>
        <v>0</v>
      </c>
      <c r="K401" s="156"/>
      <c r="L401" s="157"/>
      <c r="M401" s="158" t="s">
        <v>1</v>
      </c>
      <c r="N401" s="159" t="s">
        <v>40</v>
      </c>
      <c r="P401" s="145">
        <f t="shared" si="91"/>
        <v>0</v>
      </c>
      <c r="Q401" s="145">
        <v>3.0000000000000001E-5</v>
      </c>
      <c r="R401" s="145">
        <f t="shared" si="92"/>
        <v>6.0000000000000002E-5</v>
      </c>
      <c r="S401" s="145">
        <v>0</v>
      </c>
      <c r="T401" s="146">
        <f t="shared" si="93"/>
        <v>0</v>
      </c>
      <c r="AR401" s="147" t="s">
        <v>216</v>
      </c>
      <c r="AT401" s="147" t="s">
        <v>161</v>
      </c>
      <c r="AU401" s="147" t="s">
        <v>141</v>
      </c>
      <c r="AY401" s="13" t="s">
        <v>133</v>
      </c>
      <c r="BE401" s="148">
        <f t="shared" si="94"/>
        <v>0</v>
      </c>
      <c r="BF401" s="148">
        <f t="shared" si="95"/>
        <v>0</v>
      </c>
      <c r="BG401" s="148">
        <f t="shared" si="96"/>
        <v>0</v>
      </c>
      <c r="BH401" s="148">
        <f t="shared" si="97"/>
        <v>0</v>
      </c>
      <c r="BI401" s="148">
        <f t="shared" si="98"/>
        <v>0</v>
      </c>
      <c r="BJ401" s="13" t="s">
        <v>141</v>
      </c>
      <c r="BK401" s="148">
        <f t="shared" si="99"/>
        <v>0</v>
      </c>
      <c r="BL401" s="13" t="s">
        <v>211</v>
      </c>
      <c r="BM401" s="147" t="s">
        <v>1166</v>
      </c>
    </row>
    <row r="402" spans="2:65" s="1" customFormat="1" ht="16.5" customHeight="1">
      <c r="B402" s="28"/>
      <c r="C402" s="135" t="s">
        <v>1167</v>
      </c>
      <c r="D402" s="135" t="s">
        <v>136</v>
      </c>
      <c r="E402" s="136" t="s">
        <v>1168</v>
      </c>
      <c r="F402" s="137" t="s">
        <v>1169</v>
      </c>
      <c r="G402" s="138" t="s">
        <v>263</v>
      </c>
      <c r="H402" s="139">
        <v>15</v>
      </c>
      <c r="I402" s="140"/>
      <c r="J402" s="141">
        <f t="shared" si="90"/>
        <v>0</v>
      </c>
      <c r="K402" s="142"/>
      <c r="L402" s="28"/>
      <c r="M402" s="143" t="s">
        <v>1</v>
      </c>
      <c r="N402" s="144" t="s">
        <v>40</v>
      </c>
      <c r="P402" s="145">
        <f t="shared" si="91"/>
        <v>0</v>
      </c>
      <c r="Q402" s="145">
        <v>0</v>
      </c>
      <c r="R402" s="145">
        <f t="shared" si="92"/>
        <v>0</v>
      </c>
      <c r="S402" s="145">
        <v>0</v>
      </c>
      <c r="T402" s="146">
        <f t="shared" si="93"/>
        <v>0</v>
      </c>
      <c r="AR402" s="147" t="s">
        <v>211</v>
      </c>
      <c r="AT402" s="147" t="s">
        <v>136</v>
      </c>
      <c r="AU402" s="147" t="s">
        <v>141</v>
      </c>
      <c r="AY402" s="13" t="s">
        <v>133</v>
      </c>
      <c r="BE402" s="148">
        <f t="shared" si="94"/>
        <v>0</v>
      </c>
      <c r="BF402" s="148">
        <f t="shared" si="95"/>
        <v>0</v>
      </c>
      <c r="BG402" s="148">
        <f t="shared" si="96"/>
        <v>0</v>
      </c>
      <c r="BH402" s="148">
        <f t="shared" si="97"/>
        <v>0</v>
      </c>
      <c r="BI402" s="148">
        <f t="shared" si="98"/>
        <v>0</v>
      </c>
      <c r="BJ402" s="13" t="s">
        <v>141</v>
      </c>
      <c r="BK402" s="148">
        <f t="shared" si="99"/>
        <v>0</v>
      </c>
      <c r="BL402" s="13" t="s">
        <v>211</v>
      </c>
      <c r="BM402" s="147" t="s">
        <v>1170</v>
      </c>
    </row>
    <row r="403" spans="2:65" s="1" customFormat="1" ht="16.5" customHeight="1">
      <c r="B403" s="28"/>
      <c r="C403" s="149" t="s">
        <v>1171</v>
      </c>
      <c r="D403" s="149" t="s">
        <v>161</v>
      </c>
      <c r="E403" s="150" t="s">
        <v>1172</v>
      </c>
      <c r="F403" s="151" t="s">
        <v>1173</v>
      </c>
      <c r="G403" s="152" t="s">
        <v>263</v>
      </c>
      <c r="H403" s="153">
        <v>15</v>
      </c>
      <c r="I403" s="154"/>
      <c r="J403" s="155">
        <f t="shared" si="90"/>
        <v>0</v>
      </c>
      <c r="K403" s="156"/>
      <c r="L403" s="157"/>
      <c r="M403" s="158" t="s">
        <v>1</v>
      </c>
      <c r="N403" s="159" t="s">
        <v>40</v>
      </c>
      <c r="P403" s="145">
        <f t="shared" si="91"/>
        <v>0</v>
      </c>
      <c r="Q403" s="145">
        <v>3.0000000000000001E-5</v>
      </c>
      <c r="R403" s="145">
        <f t="shared" si="92"/>
        <v>4.4999999999999999E-4</v>
      </c>
      <c r="S403" s="145">
        <v>0</v>
      </c>
      <c r="T403" s="146">
        <f t="shared" si="93"/>
        <v>0</v>
      </c>
      <c r="AR403" s="147" t="s">
        <v>216</v>
      </c>
      <c r="AT403" s="147" t="s">
        <v>161</v>
      </c>
      <c r="AU403" s="147" t="s">
        <v>141</v>
      </c>
      <c r="AY403" s="13" t="s">
        <v>133</v>
      </c>
      <c r="BE403" s="148">
        <f t="shared" si="94"/>
        <v>0</v>
      </c>
      <c r="BF403" s="148">
        <f t="shared" si="95"/>
        <v>0</v>
      </c>
      <c r="BG403" s="148">
        <f t="shared" si="96"/>
        <v>0</v>
      </c>
      <c r="BH403" s="148">
        <f t="shared" si="97"/>
        <v>0</v>
      </c>
      <c r="BI403" s="148">
        <f t="shared" si="98"/>
        <v>0</v>
      </c>
      <c r="BJ403" s="13" t="s">
        <v>141</v>
      </c>
      <c r="BK403" s="148">
        <f t="shared" si="99"/>
        <v>0</v>
      </c>
      <c r="BL403" s="13" t="s">
        <v>211</v>
      </c>
      <c r="BM403" s="147" t="s">
        <v>1174</v>
      </c>
    </row>
    <row r="404" spans="2:65" s="1" customFormat="1" ht="16.5" customHeight="1">
      <c r="B404" s="28"/>
      <c r="C404" s="135" t="s">
        <v>1175</v>
      </c>
      <c r="D404" s="135" t="s">
        <v>136</v>
      </c>
      <c r="E404" s="136" t="s">
        <v>1176</v>
      </c>
      <c r="F404" s="137" t="s">
        <v>1177</v>
      </c>
      <c r="G404" s="138" t="s">
        <v>263</v>
      </c>
      <c r="H404" s="139">
        <v>1</v>
      </c>
      <c r="I404" s="140"/>
      <c r="J404" s="141">
        <f t="shared" si="90"/>
        <v>0</v>
      </c>
      <c r="K404" s="142"/>
      <c r="L404" s="28"/>
      <c r="M404" s="143" t="s">
        <v>1</v>
      </c>
      <c r="N404" s="144" t="s">
        <v>40</v>
      </c>
      <c r="P404" s="145">
        <f t="shared" si="91"/>
        <v>0</v>
      </c>
      <c r="Q404" s="145">
        <v>5.4E-6</v>
      </c>
      <c r="R404" s="145">
        <f t="shared" si="92"/>
        <v>5.4E-6</v>
      </c>
      <c r="S404" s="145">
        <v>0</v>
      </c>
      <c r="T404" s="146">
        <f t="shared" si="93"/>
        <v>0</v>
      </c>
      <c r="AR404" s="147" t="s">
        <v>211</v>
      </c>
      <c r="AT404" s="147" t="s">
        <v>136</v>
      </c>
      <c r="AU404" s="147" t="s">
        <v>141</v>
      </c>
      <c r="AY404" s="13" t="s">
        <v>133</v>
      </c>
      <c r="BE404" s="148">
        <f t="shared" si="94"/>
        <v>0</v>
      </c>
      <c r="BF404" s="148">
        <f t="shared" si="95"/>
        <v>0</v>
      </c>
      <c r="BG404" s="148">
        <f t="shared" si="96"/>
        <v>0</v>
      </c>
      <c r="BH404" s="148">
        <f t="shared" si="97"/>
        <v>0</v>
      </c>
      <c r="BI404" s="148">
        <f t="shared" si="98"/>
        <v>0</v>
      </c>
      <c r="BJ404" s="13" t="s">
        <v>141</v>
      </c>
      <c r="BK404" s="148">
        <f t="shared" si="99"/>
        <v>0</v>
      </c>
      <c r="BL404" s="13" t="s">
        <v>211</v>
      </c>
      <c r="BM404" s="147" t="s">
        <v>1178</v>
      </c>
    </row>
    <row r="405" spans="2:65" s="1" customFormat="1" ht="16.5" customHeight="1">
      <c r="B405" s="28"/>
      <c r="C405" s="149" t="s">
        <v>1179</v>
      </c>
      <c r="D405" s="149" t="s">
        <v>161</v>
      </c>
      <c r="E405" s="150" t="s">
        <v>1180</v>
      </c>
      <c r="F405" s="151" t="s">
        <v>1181</v>
      </c>
      <c r="G405" s="152" t="s">
        <v>263</v>
      </c>
      <c r="H405" s="153">
        <v>1</v>
      </c>
      <c r="I405" s="154"/>
      <c r="J405" s="155">
        <f t="shared" si="90"/>
        <v>0</v>
      </c>
      <c r="K405" s="156"/>
      <c r="L405" s="157"/>
      <c r="M405" s="158" t="s">
        <v>1</v>
      </c>
      <c r="N405" s="159" t="s">
        <v>40</v>
      </c>
      <c r="P405" s="145">
        <f t="shared" si="91"/>
        <v>0</v>
      </c>
      <c r="Q405" s="145">
        <v>1E-4</v>
      </c>
      <c r="R405" s="145">
        <f t="shared" si="92"/>
        <v>1E-4</v>
      </c>
      <c r="S405" s="145">
        <v>0</v>
      </c>
      <c r="T405" s="146">
        <f t="shared" si="93"/>
        <v>0</v>
      </c>
      <c r="AR405" s="147" t="s">
        <v>216</v>
      </c>
      <c r="AT405" s="147" t="s">
        <v>161</v>
      </c>
      <c r="AU405" s="147" t="s">
        <v>141</v>
      </c>
      <c r="AY405" s="13" t="s">
        <v>133</v>
      </c>
      <c r="BE405" s="148">
        <f t="shared" si="94"/>
        <v>0</v>
      </c>
      <c r="BF405" s="148">
        <f t="shared" si="95"/>
        <v>0</v>
      </c>
      <c r="BG405" s="148">
        <f t="shared" si="96"/>
        <v>0</v>
      </c>
      <c r="BH405" s="148">
        <f t="shared" si="97"/>
        <v>0</v>
      </c>
      <c r="BI405" s="148">
        <f t="shared" si="98"/>
        <v>0</v>
      </c>
      <c r="BJ405" s="13" t="s">
        <v>141</v>
      </c>
      <c r="BK405" s="148">
        <f t="shared" si="99"/>
        <v>0</v>
      </c>
      <c r="BL405" s="13" t="s">
        <v>211</v>
      </c>
      <c r="BM405" s="147" t="s">
        <v>1182</v>
      </c>
    </row>
    <row r="406" spans="2:65" s="1" customFormat="1" ht="16.5" customHeight="1">
      <c r="B406" s="28"/>
      <c r="C406" s="135" t="s">
        <v>1183</v>
      </c>
      <c r="D406" s="135" t="s">
        <v>136</v>
      </c>
      <c r="E406" s="136" t="s">
        <v>1184</v>
      </c>
      <c r="F406" s="137" t="s">
        <v>1185</v>
      </c>
      <c r="G406" s="138" t="s">
        <v>263</v>
      </c>
      <c r="H406" s="139">
        <v>1</v>
      </c>
      <c r="I406" s="140"/>
      <c r="J406" s="141">
        <f t="shared" si="90"/>
        <v>0</v>
      </c>
      <c r="K406" s="142"/>
      <c r="L406" s="28"/>
      <c r="M406" s="143" t="s">
        <v>1</v>
      </c>
      <c r="N406" s="144" t="s">
        <v>40</v>
      </c>
      <c r="P406" s="145">
        <f t="shared" si="91"/>
        <v>0</v>
      </c>
      <c r="Q406" s="145">
        <v>7.9000000000000006E-6</v>
      </c>
      <c r="R406" s="145">
        <f t="shared" si="92"/>
        <v>7.9000000000000006E-6</v>
      </c>
      <c r="S406" s="145">
        <v>0</v>
      </c>
      <c r="T406" s="146">
        <f t="shared" si="93"/>
        <v>0</v>
      </c>
      <c r="AR406" s="147" t="s">
        <v>211</v>
      </c>
      <c r="AT406" s="147" t="s">
        <v>136</v>
      </c>
      <c r="AU406" s="147" t="s">
        <v>141</v>
      </c>
      <c r="AY406" s="13" t="s">
        <v>133</v>
      </c>
      <c r="BE406" s="148">
        <f t="shared" si="94"/>
        <v>0</v>
      </c>
      <c r="BF406" s="148">
        <f t="shared" si="95"/>
        <v>0</v>
      </c>
      <c r="BG406" s="148">
        <f t="shared" si="96"/>
        <v>0</v>
      </c>
      <c r="BH406" s="148">
        <f t="shared" si="97"/>
        <v>0</v>
      </c>
      <c r="BI406" s="148">
        <f t="shared" si="98"/>
        <v>0</v>
      </c>
      <c r="BJ406" s="13" t="s">
        <v>141</v>
      </c>
      <c r="BK406" s="148">
        <f t="shared" si="99"/>
        <v>0</v>
      </c>
      <c r="BL406" s="13" t="s">
        <v>211</v>
      </c>
      <c r="BM406" s="147" t="s">
        <v>1186</v>
      </c>
    </row>
    <row r="407" spans="2:65" s="1" customFormat="1" ht="16.5" customHeight="1">
      <c r="B407" s="28"/>
      <c r="C407" s="149" t="s">
        <v>1187</v>
      </c>
      <c r="D407" s="149" t="s">
        <v>161</v>
      </c>
      <c r="E407" s="150" t="s">
        <v>1188</v>
      </c>
      <c r="F407" s="151" t="s">
        <v>1189</v>
      </c>
      <c r="G407" s="152" t="s">
        <v>263</v>
      </c>
      <c r="H407" s="153">
        <v>1</v>
      </c>
      <c r="I407" s="154"/>
      <c r="J407" s="155">
        <f t="shared" si="90"/>
        <v>0</v>
      </c>
      <c r="K407" s="156"/>
      <c r="L407" s="157"/>
      <c r="M407" s="158" t="s">
        <v>1</v>
      </c>
      <c r="N407" s="159" t="s">
        <v>40</v>
      </c>
      <c r="P407" s="145">
        <f t="shared" si="91"/>
        <v>0</v>
      </c>
      <c r="Q407" s="145">
        <v>5.9000000000000003E-4</v>
      </c>
      <c r="R407" s="145">
        <f t="shared" si="92"/>
        <v>5.9000000000000003E-4</v>
      </c>
      <c r="S407" s="145">
        <v>0</v>
      </c>
      <c r="T407" s="146">
        <f t="shared" si="93"/>
        <v>0</v>
      </c>
      <c r="AR407" s="147" t="s">
        <v>216</v>
      </c>
      <c r="AT407" s="147" t="s">
        <v>161</v>
      </c>
      <c r="AU407" s="147" t="s">
        <v>141</v>
      </c>
      <c r="AY407" s="13" t="s">
        <v>133</v>
      </c>
      <c r="BE407" s="148">
        <f t="shared" si="94"/>
        <v>0</v>
      </c>
      <c r="BF407" s="148">
        <f t="shared" si="95"/>
        <v>0</v>
      </c>
      <c r="BG407" s="148">
        <f t="shared" si="96"/>
        <v>0</v>
      </c>
      <c r="BH407" s="148">
        <f t="shared" si="97"/>
        <v>0</v>
      </c>
      <c r="BI407" s="148">
        <f t="shared" si="98"/>
        <v>0</v>
      </c>
      <c r="BJ407" s="13" t="s">
        <v>141</v>
      </c>
      <c r="BK407" s="148">
        <f t="shared" si="99"/>
        <v>0</v>
      </c>
      <c r="BL407" s="13" t="s">
        <v>211</v>
      </c>
      <c r="BM407" s="147" t="s">
        <v>1190</v>
      </c>
    </row>
    <row r="408" spans="2:65" s="1" customFormat="1" ht="16.5" customHeight="1">
      <c r="B408" s="28"/>
      <c r="C408" s="135" t="s">
        <v>1191</v>
      </c>
      <c r="D408" s="135" t="s">
        <v>136</v>
      </c>
      <c r="E408" s="136" t="s">
        <v>1192</v>
      </c>
      <c r="F408" s="137" t="s">
        <v>1193</v>
      </c>
      <c r="G408" s="138" t="s">
        <v>263</v>
      </c>
      <c r="H408" s="139">
        <v>1</v>
      </c>
      <c r="I408" s="140"/>
      <c r="J408" s="141">
        <f t="shared" si="90"/>
        <v>0</v>
      </c>
      <c r="K408" s="142"/>
      <c r="L408" s="28"/>
      <c r="M408" s="143" t="s">
        <v>1</v>
      </c>
      <c r="N408" s="144" t="s">
        <v>40</v>
      </c>
      <c r="P408" s="145">
        <f t="shared" si="91"/>
        <v>0</v>
      </c>
      <c r="Q408" s="145">
        <v>1.1E-5</v>
      </c>
      <c r="R408" s="145">
        <f t="shared" si="92"/>
        <v>1.1E-5</v>
      </c>
      <c r="S408" s="145">
        <v>0</v>
      </c>
      <c r="T408" s="146">
        <f t="shared" si="93"/>
        <v>0</v>
      </c>
      <c r="AR408" s="147" t="s">
        <v>211</v>
      </c>
      <c r="AT408" s="147" t="s">
        <v>136</v>
      </c>
      <c r="AU408" s="147" t="s">
        <v>141</v>
      </c>
      <c r="AY408" s="13" t="s">
        <v>133</v>
      </c>
      <c r="BE408" s="148">
        <f t="shared" si="94"/>
        <v>0</v>
      </c>
      <c r="BF408" s="148">
        <f t="shared" si="95"/>
        <v>0</v>
      </c>
      <c r="BG408" s="148">
        <f t="shared" si="96"/>
        <v>0</v>
      </c>
      <c r="BH408" s="148">
        <f t="shared" si="97"/>
        <v>0</v>
      </c>
      <c r="BI408" s="148">
        <f t="shared" si="98"/>
        <v>0</v>
      </c>
      <c r="BJ408" s="13" t="s">
        <v>141</v>
      </c>
      <c r="BK408" s="148">
        <f t="shared" si="99"/>
        <v>0</v>
      </c>
      <c r="BL408" s="13" t="s">
        <v>211</v>
      </c>
      <c r="BM408" s="147" t="s">
        <v>1194</v>
      </c>
    </row>
    <row r="409" spans="2:65" s="1" customFormat="1" ht="16.5" customHeight="1">
      <c r="B409" s="28"/>
      <c r="C409" s="149" t="s">
        <v>1195</v>
      </c>
      <c r="D409" s="149" t="s">
        <v>161</v>
      </c>
      <c r="E409" s="150" t="s">
        <v>1196</v>
      </c>
      <c r="F409" s="151" t="s">
        <v>1197</v>
      </c>
      <c r="G409" s="152" t="s">
        <v>263</v>
      </c>
      <c r="H409" s="153">
        <v>1</v>
      </c>
      <c r="I409" s="154"/>
      <c r="J409" s="155">
        <f t="shared" si="90"/>
        <v>0</v>
      </c>
      <c r="K409" s="156"/>
      <c r="L409" s="157"/>
      <c r="M409" s="158" t="s">
        <v>1</v>
      </c>
      <c r="N409" s="159" t="s">
        <v>40</v>
      </c>
      <c r="P409" s="145">
        <f t="shared" si="91"/>
        <v>0</v>
      </c>
      <c r="Q409" s="145">
        <v>7.5000000000000002E-4</v>
      </c>
      <c r="R409" s="145">
        <f t="shared" si="92"/>
        <v>7.5000000000000002E-4</v>
      </c>
      <c r="S409" s="145">
        <v>0</v>
      </c>
      <c r="T409" s="146">
        <f t="shared" si="93"/>
        <v>0</v>
      </c>
      <c r="AR409" s="147" t="s">
        <v>216</v>
      </c>
      <c r="AT409" s="147" t="s">
        <v>161</v>
      </c>
      <c r="AU409" s="147" t="s">
        <v>141</v>
      </c>
      <c r="AY409" s="13" t="s">
        <v>133</v>
      </c>
      <c r="BE409" s="148">
        <f t="shared" si="94"/>
        <v>0</v>
      </c>
      <c r="BF409" s="148">
        <f t="shared" si="95"/>
        <v>0</v>
      </c>
      <c r="BG409" s="148">
        <f t="shared" si="96"/>
        <v>0</v>
      </c>
      <c r="BH409" s="148">
        <f t="shared" si="97"/>
        <v>0</v>
      </c>
      <c r="BI409" s="148">
        <f t="shared" si="98"/>
        <v>0</v>
      </c>
      <c r="BJ409" s="13" t="s">
        <v>141</v>
      </c>
      <c r="BK409" s="148">
        <f t="shared" si="99"/>
        <v>0</v>
      </c>
      <c r="BL409" s="13" t="s">
        <v>211</v>
      </c>
      <c r="BM409" s="147" t="s">
        <v>1198</v>
      </c>
    </row>
    <row r="410" spans="2:65" s="1" customFormat="1" ht="16.5" customHeight="1">
      <c r="B410" s="28"/>
      <c r="C410" s="135" t="s">
        <v>1199</v>
      </c>
      <c r="D410" s="135" t="s">
        <v>136</v>
      </c>
      <c r="E410" s="136" t="s">
        <v>1200</v>
      </c>
      <c r="F410" s="137" t="s">
        <v>1201</v>
      </c>
      <c r="G410" s="138" t="s">
        <v>263</v>
      </c>
      <c r="H410" s="139">
        <v>3</v>
      </c>
      <c r="I410" s="140"/>
      <c r="J410" s="141">
        <f t="shared" si="90"/>
        <v>0</v>
      </c>
      <c r="K410" s="142"/>
      <c r="L410" s="28"/>
      <c r="M410" s="143" t="s">
        <v>1</v>
      </c>
      <c r="N410" s="144" t="s">
        <v>40</v>
      </c>
      <c r="P410" s="145">
        <f t="shared" si="91"/>
        <v>0</v>
      </c>
      <c r="Q410" s="145">
        <v>1.2999999999999999E-5</v>
      </c>
      <c r="R410" s="145">
        <f t="shared" si="92"/>
        <v>3.8999999999999999E-5</v>
      </c>
      <c r="S410" s="145">
        <v>0</v>
      </c>
      <c r="T410" s="146">
        <f t="shared" si="93"/>
        <v>0</v>
      </c>
      <c r="AR410" s="147" t="s">
        <v>211</v>
      </c>
      <c r="AT410" s="147" t="s">
        <v>136</v>
      </c>
      <c r="AU410" s="147" t="s">
        <v>141</v>
      </c>
      <c r="AY410" s="13" t="s">
        <v>133</v>
      </c>
      <c r="BE410" s="148">
        <f t="shared" si="94"/>
        <v>0</v>
      </c>
      <c r="BF410" s="148">
        <f t="shared" si="95"/>
        <v>0</v>
      </c>
      <c r="BG410" s="148">
        <f t="shared" si="96"/>
        <v>0</v>
      </c>
      <c r="BH410" s="148">
        <f t="shared" si="97"/>
        <v>0</v>
      </c>
      <c r="BI410" s="148">
        <f t="shared" si="98"/>
        <v>0</v>
      </c>
      <c r="BJ410" s="13" t="s">
        <v>141</v>
      </c>
      <c r="BK410" s="148">
        <f t="shared" si="99"/>
        <v>0</v>
      </c>
      <c r="BL410" s="13" t="s">
        <v>211</v>
      </c>
      <c r="BM410" s="147" t="s">
        <v>1202</v>
      </c>
    </row>
    <row r="411" spans="2:65" s="1" customFormat="1" ht="16.5" customHeight="1">
      <c r="B411" s="28"/>
      <c r="C411" s="149" t="s">
        <v>1203</v>
      </c>
      <c r="D411" s="149" t="s">
        <v>161</v>
      </c>
      <c r="E411" s="150" t="s">
        <v>1204</v>
      </c>
      <c r="F411" s="151" t="s">
        <v>1205</v>
      </c>
      <c r="G411" s="152" t="s">
        <v>263</v>
      </c>
      <c r="H411" s="153">
        <v>3</v>
      </c>
      <c r="I411" s="154"/>
      <c r="J411" s="155">
        <f t="shared" si="90"/>
        <v>0</v>
      </c>
      <c r="K411" s="156"/>
      <c r="L411" s="157"/>
      <c r="M411" s="158" t="s">
        <v>1</v>
      </c>
      <c r="N411" s="159" t="s">
        <v>40</v>
      </c>
      <c r="P411" s="145">
        <f t="shared" si="91"/>
        <v>0</v>
      </c>
      <c r="Q411" s="145">
        <v>9.3000000000000005E-4</v>
      </c>
      <c r="R411" s="145">
        <f t="shared" si="92"/>
        <v>2.7899999999999999E-3</v>
      </c>
      <c r="S411" s="145">
        <v>0</v>
      </c>
      <c r="T411" s="146">
        <f t="shared" si="93"/>
        <v>0</v>
      </c>
      <c r="AR411" s="147" t="s">
        <v>216</v>
      </c>
      <c r="AT411" s="147" t="s">
        <v>161</v>
      </c>
      <c r="AU411" s="147" t="s">
        <v>141</v>
      </c>
      <c r="AY411" s="13" t="s">
        <v>133</v>
      </c>
      <c r="BE411" s="148">
        <f t="shared" si="94"/>
        <v>0</v>
      </c>
      <c r="BF411" s="148">
        <f t="shared" si="95"/>
        <v>0</v>
      </c>
      <c r="BG411" s="148">
        <f t="shared" si="96"/>
        <v>0</v>
      </c>
      <c r="BH411" s="148">
        <f t="shared" si="97"/>
        <v>0</v>
      </c>
      <c r="BI411" s="148">
        <f t="shared" si="98"/>
        <v>0</v>
      </c>
      <c r="BJ411" s="13" t="s">
        <v>141</v>
      </c>
      <c r="BK411" s="148">
        <f t="shared" si="99"/>
        <v>0</v>
      </c>
      <c r="BL411" s="13" t="s">
        <v>211</v>
      </c>
      <c r="BM411" s="147" t="s">
        <v>1206</v>
      </c>
    </row>
    <row r="412" spans="2:65" s="1" customFormat="1" ht="16.5" customHeight="1">
      <c r="B412" s="28"/>
      <c r="C412" s="135" t="s">
        <v>1207</v>
      </c>
      <c r="D412" s="135" t="s">
        <v>136</v>
      </c>
      <c r="E412" s="136" t="s">
        <v>1208</v>
      </c>
      <c r="F412" s="137" t="s">
        <v>1209</v>
      </c>
      <c r="G412" s="138" t="s">
        <v>263</v>
      </c>
      <c r="H412" s="139">
        <v>1</v>
      </c>
      <c r="I412" s="140"/>
      <c r="J412" s="141">
        <f t="shared" si="90"/>
        <v>0</v>
      </c>
      <c r="K412" s="142"/>
      <c r="L412" s="28"/>
      <c r="M412" s="143" t="s">
        <v>1</v>
      </c>
      <c r="N412" s="144" t="s">
        <v>40</v>
      </c>
      <c r="P412" s="145">
        <f t="shared" si="91"/>
        <v>0</v>
      </c>
      <c r="Q412" s="145">
        <v>2.8799999999999999E-5</v>
      </c>
      <c r="R412" s="145">
        <f t="shared" si="92"/>
        <v>2.8799999999999999E-5</v>
      </c>
      <c r="S412" s="145">
        <v>0</v>
      </c>
      <c r="T412" s="146">
        <f t="shared" si="93"/>
        <v>0</v>
      </c>
      <c r="AR412" s="147" t="s">
        <v>140</v>
      </c>
      <c r="AT412" s="147" t="s">
        <v>136</v>
      </c>
      <c r="AU412" s="147" t="s">
        <v>141</v>
      </c>
      <c r="AY412" s="13" t="s">
        <v>133</v>
      </c>
      <c r="BE412" s="148">
        <f t="shared" si="94"/>
        <v>0</v>
      </c>
      <c r="BF412" s="148">
        <f t="shared" si="95"/>
        <v>0</v>
      </c>
      <c r="BG412" s="148">
        <f t="shared" si="96"/>
        <v>0</v>
      </c>
      <c r="BH412" s="148">
        <f t="shared" si="97"/>
        <v>0</v>
      </c>
      <c r="BI412" s="148">
        <f t="shared" si="98"/>
        <v>0</v>
      </c>
      <c r="BJ412" s="13" t="s">
        <v>141</v>
      </c>
      <c r="BK412" s="148">
        <f t="shared" si="99"/>
        <v>0</v>
      </c>
      <c r="BL412" s="13" t="s">
        <v>140</v>
      </c>
      <c r="BM412" s="147" t="s">
        <v>1210</v>
      </c>
    </row>
    <row r="413" spans="2:65" s="1" customFormat="1" ht="24.2" customHeight="1">
      <c r="B413" s="28"/>
      <c r="C413" s="149" t="s">
        <v>1211</v>
      </c>
      <c r="D413" s="149" t="s">
        <v>161</v>
      </c>
      <c r="E413" s="150" t="s">
        <v>1212</v>
      </c>
      <c r="F413" s="151" t="s">
        <v>1213</v>
      </c>
      <c r="G413" s="152" t="s">
        <v>263</v>
      </c>
      <c r="H413" s="153">
        <v>1</v>
      </c>
      <c r="I413" s="154"/>
      <c r="J413" s="155">
        <f t="shared" si="90"/>
        <v>0</v>
      </c>
      <c r="K413" s="156"/>
      <c r="L413" s="157"/>
      <c r="M413" s="158" t="s">
        <v>1</v>
      </c>
      <c r="N413" s="159" t="s">
        <v>40</v>
      </c>
      <c r="P413" s="145">
        <f t="shared" si="91"/>
        <v>0</v>
      </c>
      <c r="Q413" s="145">
        <v>0</v>
      </c>
      <c r="R413" s="145">
        <f t="shared" si="92"/>
        <v>0</v>
      </c>
      <c r="S413" s="145">
        <v>0</v>
      </c>
      <c r="T413" s="146">
        <f t="shared" si="93"/>
        <v>0</v>
      </c>
      <c r="AR413" s="147" t="s">
        <v>164</v>
      </c>
      <c r="AT413" s="147" t="s">
        <v>161</v>
      </c>
      <c r="AU413" s="147" t="s">
        <v>141</v>
      </c>
      <c r="AY413" s="13" t="s">
        <v>133</v>
      </c>
      <c r="BE413" s="148">
        <f t="shared" si="94"/>
        <v>0</v>
      </c>
      <c r="BF413" s="148">
        <f t="shared" si="95"/>
        <v>0</v>
      </c>
      <c r="BG413" s="148">
        <f t="shared" si="96"/>
        <v>0</v>
      </c>
      <c r="BH413" s="148">
        <f t="shared" si="97"/>
        <v>0</v>
      </c>
      <c r="BI413" s="148">
        <f t="shared" si="98"/>
        <v>0</v>
      </c>
      <c r="BJ413" s="13" t="s">
        <v>141</v>
      </c>
      <c r="BK413" s="148">
        <f t="shared" si="99"/>
        <v>0</v>
      </c>
      <c r="BL413" s="13" t="s">
        <v>140</v>
      </c>
      <c r="BM413" s="147" t="s">
        <v>1214</v>
      </c>
    </row>
    <row r="414" spans="2:65" s="1" customFormat="1" ht="16.5" customHeight="1">
      <c r="B414" s="28"/>
      <c r="C414" s="135" t="s">
        <v>1215</v>
      </c>
      <c r="D414" s="135" t="s">
        <v>136</v>
      </c>
      <c r="E414" s="136" t="s">
        <v>1216</v>
      </c>
      <c r="F414" s="137" t="s">
        <v>1217</v>
      </c>
      <c r="G414" s="138" t="s">
        <v>263</v>
      </c>
      <c r="H414" s="139">
        <v>2</v>
      </c>
      <c r="I414" s="140"/>
      <c r="J414" s="141">
        <f t="shared" si="90"/>
        <v>0</v>
      </c>
      <c r="K414" s="142"/>
      <c r="L414" s="28"/>
      <c r="M414" s="143" t="s">
        <v>1</v>
      </c>
      <c r="N414" s="144" t="s">
        <v>40</v>
      </c>
      <c r="P414" s="145">
        <f t="shared" si="91"/>
        <v>0</v>
      </c>
      <c r="Q414" s="145">
        <v>1.0000000000000001E-5</v>
      </c>
      <c r="R414" s="145">
        <f t="shared" si="92"/>
        <v>2.0000000000000002E-5</v>
      </c>
      <c r="S414" s="145">
        <v>2.7100000000000002E-3</v>
      </c>
      <c r="T414" s="146">
        <f t="shared" si="93"/>
        <v>5.4200000000000003E-3</v>
      </c>
      <c r="AR414" s="147" t="s">
        <v>211</v>
      </c>
      <c r="AT414" s="147" t="s">
        <v>136</v>
      </c>
      <c r="AU414" s="147" t="s">
        <v>141</v>
      </c>
      <c r="AY414" s="13" t="s">
        <v>133</v>
      </c>
      <c r="BE414" s="148">
        <f t="shared" si="94"/>
        <v>0</v>
      </c>
      <c r="BF414" s="148">
        <f t="shared" si="95"/>
        <v>0</v>
      </c>
      <c r="BG414" s="148">
        <f t="shared" si="96"/>
        <v>0</v>
      </c>
      <c r="BH414" s="148">
        <f t="shared" si="97"/>
        <v>0</v>
      </c>
      <c r="BI414" s="148">
        <f t="shared" si="98"/>
        <v>0</v>
      </c>
      <c r="BJ414" s="13" t="s">
        <v>141</v>
      </c>
      <c r="BK414" s="148">
        <f t="shared" si="99"/>
        <v>0</v>
      </c>
      <c r="BL414" s="13" t="s">
        <v>211</v>
      </c>
      <c r="BM414" s="147" t="s">
        <v>1218</v>
      </c>
    </row>
    <row r="415" spans="2:65" s="1" customFormat="1" ht="16.5" customHeight="1">
      <c r="B415" s="28"/>
      <c r="C415" s="135" t="s">
        <v>1219</v>
      </c>
      <c r="D415" s="135" t="s">
        <v>136</v>
      </c>
      <c r="E415" s="136" t="s">
        <v>1220</v>
      </c>
      <c r="F415" s="137" t="s">
        <v>1221</v>
      </c>
      <c r="G415" s="138" t="s">
        <v>263</v>
      </c>
      <c r="H415" s="139">
        <v>1</v>
      </c>
      <c r="I415" s="140"/>
      <c r="J415" s="141">
        <f t="shared" si="90"/>
        <v>0</v>
      </c>
      <c r="K415" s="142"/>
      <c r="L415" s="28"/>
      <c r="M415" s="143" t="s">
        <v>1</v>
      </c>
      <c r="N415" s="144" t="s">
        <v>40</v>
      </c>
      <c r="P415" s="145">
        <f t="shared" si="91"/>
        <v>0</v>
      </c>
      <c r="Q415" s="145">
        <v>1.0000000000000001E-5</v>
      </c>
      <c r="R415" s="145">
        <f t="shared" si="92"/>
        <v>1.0000000000000001E-5</v>
      </c>
      <c r="S415" s="145">
        <v>3.3800000000000002E-3</v>
      </c>
      <c r="T415" s="146">
        <f t="shared" si="93"/>
        <v>3.3800000000000002E-3</v>
      </c>
      <c r="AR415" s="147" t="s">
        <v>211</v>
      </c>
      <c r="AT415" s="147" t="s">
        <v>136</v>
      </c>
      <c r="AU415" s="147" t="s">
        <v>141</v>
      </c>
      <c r="AY415" s="13" t="s">
        <v>133</v>
      </c>
      <c r="BE415" s="148">
        <f t="shared" si="94"/>
        <v>0</v>
      </c>
      <c r="BF415" s="148">
        <f t="shared" si="95"/>
        <v>0</v>
      </c>
      <c r="BG415" s="148">
        <f t="shared" si="96"/>
        <v>0</v>
      </c>
      <c r="BH415" s="148">
        <f t="shared" si="97"/>
        <v>0</v>
      </c>
      <c r="BI415" s="148">
        <f t="shared" si="98"/>
        <v>0</v>
      </c>
      <c r="BJ415" s="13" t="s">
        <v>141</v>
      </c>
      <c r="BK415" s="148">
        <f t="shared" si="99"/>
        <v>0</v>
      </c>
      <c r="BL415" s="13" t="s">
        <v>211</v>
      </c>
      <c r="BM415" s="147" t="s">
        <v>1222</v>
      </c>
    </row>
    <row r="416" spans="2:65" s="1" customFormat="1" ht="16.5" customHeight="1">
      <c r="B416" s="28"/>
      <c r="C416" s="135" t="s">
        <v>1223</v>
      </c>
      <c r="D416" s="135" t="s">
        <v>136</v>
      </c>
      <c r="E416" s="136" t="s">
        <v>1224</v>
      </c>
      <c r="F416" s="137" t="s">
        <v>1225</v>
      </c>
      <c r="G416" s="138" t="s">
        <v>263</v>
      </c>
      <c r="H416" s="139">
        <v>1</v>
      </c>
      <c r="I416" s="140"/>
      <c r="J416" s="141">
        <f t="shared" si="90"/>
        <v>0</v>
      </c>
      <c r="K416" s="142"/>
      <c r="L416" s="28"/>
      <c r="M416" s="143" t="s">
        <v>1</v>
      </c>
      <c r="N416" s="144" t="s">
        <v>40</v>
      </c>
      <c r="P416" s="145">
        <f t="shared" si="91"/>
        <v>0</v>
      </c>
      <c r="Q416" s="145">
        <v>3.0299999999999999E-4</v>
      </c>
      <c r="R416" s="145">
        <f t="shared" si="92"/>
        <v>3.0299999999999999E-4</v>
      </c>
      <c r="S416" s="145">
        <v>4.3600000000000002E-3</v>
      </c>
      <c r="T416" s="146">
        <f t="shared" si="93"/>
        <v>4.3600000000000002E-3</v>
      </c>
      <c r="AR416" s="147" t="s">
        <v>211</v>
      </c>
      <c r="AT416" s="147" t="s">
        <v>136</v>
      </c>
      <c r="AU416" s="147" t="s">
        <v>141</v>
      </c>
      <c r="AY416" s="13" t="s">
        <v>133</v>
      </c>
      <c r="BE416" s="148">
        <f t="shared" si="94"/>
        <v>0</v>
      </c>
      <c r="BF416" s="148">
        <f t="shared" si="95"/>
        <v>0</v>
      </c>
      <c r="BG416" s="148">
        <f t="shared" si="96"/>
        <v>0</v>
      </c>
      <c r="BH416" s="148">
        <f t="shared" si="97"/>
        <v>0</v>
      </c>
      <c r="BI416" s="148">
        <f t="shared" si="98"/>
        <v>0</v>
      </c>
      <c r="BJ416" s="13" t="s">
        <v>141</v>
      </c>
      <c r="BK416" s="148">
        <f t="shared" si="99"/>
        <v>0</v>
      </c>
      <c r="BL416" s="13" t="s">
        <v>211</v>
      </c>
      <c r="BM416" s="147" t="s">
        <v>1226</v>
      </c>
    </row>
    <row r="417" spans="2:65" s="1" customFormat="1" ht="16.5" customHeight="1">
      <c r="B417" s="28"/>
      <c r="C417" s="135" t="s">
        <v>1227</v>
      </c>
      <c r="D417" s="135" t="s">
        <v>136</v>
      </c>
      <c r="E417" s="136" t="s">
        <v>1228</v>
      </c>
      <c r="F417" s="137" t="s">
        <v>1229</v>
      </c>
      <c r="G417" s="138" t="s">
        <v>263</v>
      </c>
      <c r="H417" s="139">
        <v>1</v>
      </c>
      <c r="I417" s="140"/>
      <c r="J417" s="141">
        <f t="shared" si="90"/>
        <v>0</v>
      </c>
      <c r="K417" s="142"/>
      <c r="L417" s="28"/>
      <c r="M417" s="143" t="s">
        <v>1</v>
      </c>
      <c r="N417" s="144" t="s">
        <v>40</v>
      </c>
      <c r="P417" s="145">
        <f t="shared" si="91"/>
        <v>0</v>
      </c>
      <c r="Q417" s="145">
        <v>3.2719999999999998E-4</v>
      </c>
      <c r="R417" s="145">
        <f t="shared" si="92"/>
        <v>3.2719999999999998E-4</v>
      </c>
      <c r="S417" s="145">
        <v>7.4700000000000001E-3</v>
      </c>
      <c r="T417" s="146">
        <f t="shared" si="93"/>
        <v>7.4700000000000001E-3</v>
      </c>
      <c r="AR417" s="147" t="s">
        <v>211</v>
      </c>
      <c r="AT417" s="147" t="s">
        <v>136</v>
      </c>
      <c r="AU417" s="147" t="s">
        <v>141</v>
      </c>
      <c r="AY417" s="13" t="s">
        <v>133</v>
      </c>
      <c r="BE417" s="148">
        <f t="shared" si="94"/>
        <v>0</v>
      </c>
      <c r="BF417" s="148">
        <f t="shared" si="95"/>
        <v>0</v>
      </c>
      <c r="BG417" s="148">
        <f t="shared" si="96"/>
        <v>0</v>
      </c>
      <c r="BH417" s="148">
        <f t="shared" si="97"/>
        <v>0</v>
      </c>
      <c r="BI417" s="148">
        <f t="shared" si="98"/>
        <v>0</v>
      </c>
      <c r="BJ417" s="13" t="s">
        <v>141</v>
      </c>
      <c r="BK417" s="148">
        <f t="shared" si="99"/>
        <v>0</v>
      </c>
      <c r="BL417" s="13" t="s">
        <v>211</v>
      </c>
      <c r="BM417" s="147" t="s">
        <v>1230</v>
      </c>
    </row>
    <row r="418" spans="2:65" s="1" customFormat="1" ht="16.5" customHeight="1">
      <c r="B418" s="28"/>
      <c r="C418" s="135" t="s">
        <v>1231</v>
      </c>
      <c r="D418" s="135" t="s">
        <v>136</v>
      </c>
      <c r="E418" s="136" t="s">
        <v>1232</v>
      </c>
      <c r="F418" s="137" t="s">
        <v>1233</v>
      </c>
      <c r="G418" s="138" t="s">
        <v>263</v>
      </c>
      <c r="H418" s="139">
        <v>1</v>
      </c>
      <c r="I418" s="140"/>
      <c r="J418" s="141">
        <f t="shared" si="90"/>
        <v>0</v>
      </c>
      <c r="K418" s="142"/>
      <c r="L418" s="28"/>
      <c r="M418" s="143" t="s">
        <v>1</v>
      </c>
      <c r="N418" s="144" t="s">
        <v>40</v>
      </c>
      <c r="P418" s="145">
        <f t="shared" si="91"/>
        <v>0</v>
      </c>
      <c r="Q418" s="145">
        <v>4.5479999999999998E-5</v>
      </c>
      <c r="R418" s="145">
        <f t="shared" si="92"/>
        <v>4.5479999999999998E-5</v>
      </c>
      <c r="S418" s="145">
        <v>0</v>
      </c>
      <c r="T418" s="146">
        <f t="shared" si="93"/>
        <v>0</v>
      </c>
      <c r="AR418" s="147" t="s">
        <v>211</v>
      </c>
      <c r="AT418" s="147" t="s">
        <v>136</v>
      </c>
      <c r="AU418" s="147" t="s">
        <v>141</v>
      </c>
      <c r="AY418" s="13" t="s">
        <v>133</v>
      </c>
      <c r="BE418" s="148">
        <f t="shared" si="94"/>
        <v>0</v>
      </c>
      <c r="BF418" s="148">
        <f t="shared" si="95"/>
        <v>0</v>
      </c>
      <c r="BG418" s="148">
        <f t="shared" si="96"/>
        <v>0</v>
      </c>
      <c r="BH418" s="148">
        <f t="shared" si="97"/>
        <v>0</v>
      </c>
      <c r="BI418" s="148">
        <f t="shared" si="98"/>
        <v>0</v>
      </c>
      <c r="BJ418" s="13" t="s">
        <v>141</v>
      </c>
      <c r="BK418" s="148">
        <f t="shared" si="99"/>
        <v>0</v>
      </c>
      <c r="BL418" s="13" t="s">
        <v>211</v>
      </c>
      <c r="BM418" s="147" t="s">
        <v>1234</v>
      </c>
    </row>
    <row r="419" spans="2:65" s="1" customFormat="1" ht="16.5" customHeight="1">
      <c r="B419" s="28"/>
      <c r="C419" s="149" t="s">
        <v>1235</v>
      </c>
      <c r="D419" s="149" t="s">
        <v>161</v>
      </c>
      <c r="E419" s="150" t="s">
        <v>1236</v>
      </c>
      <c r="F419" s="151" t="s">
        <v>1237</v>
      </c>
      <c r="G419" s="152" t="s">
        <v>263</v>
      </c>
      <c r="H419" s="153">
        <v>1</v>
      </c>
      <c r="I419" s="154"/>
      <c r="J419" s="155">
        <f t="shared" si="90"/>
        <v>0</v>
      </c>
      <c r="K419" s="156"/>
      <c r="L419" s="157"/>
      <c r="M419" s="158" t="s">
        <v>1</v>
      </c>
      <c r="N419" s="159" t="s">
        <v>40</v>
      </c>
      <c r="P419" s="145">
        <f t="shared" si="91"/>
        <v>0</v>
      </c>
      <c r="Q419" s="145">
        <v>7.9100000000000004E-3</v>
      </c>
      <c r="R419" s="145">
        <f t="shared" si="92"/>
        <v>7.9100000000000004E-3</v>
      </c>
      <c r="S419" s="145">
        <v>0</v>
      </c>
      <c r="T419" s="146">
        <f t="shared" si="93"/>
        <v>0</v>
      </c>
      <c r="AR419" s="147" t="s">
        <v>216</v>
      </c>
      <c r="AT419" s="147" t="s">
        <v>161</v>
      </c>
      <c r="AU419" s="147" t="s">
        <v>141</v>
      </c>
      <c r="AY419" s="13" t="s">
        <v>133</v>
      </c>
      <c r="BE419" s="148">
        <f t="shared" si="94"/>
        <v>0</v>
      </c>
      <c r="BF419" s="148">
        <f t="shared" si="95"/>
        <v>0</v>
      </c>
      <c r="BG419" s="148">
        <f t="shared" si="96"/>
        <v>0</v>
      </c>
      <c r="BH419" s="148">
        <f t="shared" si="97"/>
        <v>0</v>
      </c>
      <c r="BI419" s="148">
        <f t="shared" si="98"/>
        <v>0</v>
      </c>
      <c r="BJ419" s="13" t="s">
        <v>141</v>
      </c>
      <c r="BK419" s="148">
        <f t="shared" si="99"/>
        <v>0</v>
      </c>
      <c r="BL419" s="13" t="s">
        <v>211</v>
      </c>
      <c r="BM419" s="147" t="s">
        <v>1238</v>
      </c>
    </row>
    <row r="420" spans="2:65" s="1" customFormat="1" ht="16.5" customHeight="1">
      <c r="B420" s="28"/>
      <c r="C420" s="135" t="s">
        <v>1239</v>
      </c>
      <c r="D420" s="135" t="s">
        <v>136</v>
      </c>
      <c r="E420" s="136" t="s">
        <v>1240</v>
      </c>
      <c r="F420" s="137" t="s">
        <v>1241</v>
      </c>
      <c r="G420" s="138" t="s">
        <v>263</v>
      </c>
      <c r="H420" s="139">
        <v>18</v>
      </c>
      <c r="I420" s="140"/>
      <c r="J420" s="141">
        <f t="shared" si="90"/>
        <v>0</v>
      </c>
      <c r="K420" s="142"/>
      <c r="L420" s="28"/>
      <c r="M420" s="143" t="s">
        <v>1</v>
      </c>
      <c r="N420" s="144" t="s">
        <v>40</v>
      </c>
      <c r="P420" s="145">
        <f t="shared" si="91"/>
        <v>0</v>
      </c>
      <c r="Q420" s="145">
        <v>1.01E-5</v>
      </c>
      <c r="R420" s="145">
        <f t="shared" si="92"/>
        <v>1.818E-4</v>
      </c>
      <c r="S420" s="145">
        <v>8.0000000000000004E-4</v>
      </c>
      <c r="T420" s="146">
        <f t="shared" si="93"/>
        <v>1.4400000000000001E-2</v>
      </c>
      <c r="AR420" s="147" t="s">
        <v>211</v>
      </c>
      <c r="AT420" s="147" t="s">
        <v>136</v>
      </c>
      <c r="AU420" s="147" t="s">
        <v>141</v>
      </c>
      <c r="AY420" s="13" t="s">
        <v>133</v>
      </c>
      <c r="BE420" s="148">
        <f t="shared" si="94"/>
        <v>0</v>
      </c>
      <c r="BF420" s="148">
        <f t="shared" si="95"/>
        <v>0</v>
      </c>
      <c r="BG420" s="148">
        <f t="shared" si="96"/>
        <v>0</v>
      </c>
      <c r="BH420" s="148">
        <f t="shared" si="97"/>
        <v>0</v>
      </c>
      <c r="BI420" s="148">
        <f t="shared" si="98"/>
        <v>0</v>
      </c>
      <c r="BJ420" s="13" t="s">
        <v>141</v>
      </c>
      <c r="BK420" s="148">
        <f t="shared" si="99"/>
        <v>0</v>
      </c>
      <c r="BL420" s="13" t="s">
        <v>211</v>
      </c>
      <c r="BM420" s="147" t="s">
        <v>1242</v>
      </c>
    </row>
    <row r="421" spans="2:65" s="1" customFormat="1" ht="16.5" customHeight="1">
      <c r="B421" s="28"/>
      <c r="C421" s="135" t="s">
        <v>1243</v>
      </c>
      <c r="D421" s="135" t="s">
        <v>136</v>
      </c>
      <c r="E421" s="136" t="s">
        <v>1244</v>
      </c>
      <c r="F421" s="137" t="s">
        <v>1245</v>
      </c>
      <c r="G421" s="138" t="s">
        <v>263</v>
      </c>
      <c r="H421" s="139">
        <v>2</v>
      </c>
      <c r="I421" s="140"/>
      <c r="J421" s="141">
        <f t="shared" si="90"/>
        <v>0</v>
      </c>
      <c r="K421" s="142"/>
      <c r="L421" s="28"/>
      <c r="M421" s="143" t="s">
        <v>1</v>
      </c>
      <c r="N421" s="144" t="s">
        <v>40</v>
      </c>
      <c r="P421" s="145">
        <f t="shared" si="91"/>
        <v>0</v>
      </c>
      <c r="Q421" s="145">
        <v>5.7939999999999999E-4</v>
      </c>
      <c r="R421" s="145">
        <f t="shared" si="92"/>
        <v>1.1588E-3</v>
      </c>
      <c r="S421" s="145">
        <v>0</v>
      </c>
      <c r="T421" s="146">
        <f t="shared" si="93"/>
        <v>0</v>
      </c>
      <c r="AR421" s="147" t="s">
        <v>211</v>
      </c>
      <c r="AT421" s="147" t="s">
        <v>136</v>
      </c>
      <c r="AU421" s="147" t="s">
        <v>141</v>
      </c>
      <c r="AY421" s="13" t="s">
        <v>133</v>
      </c>
      <c r="BE421" s="148">
        <f t="shared" si="94"/>
        <v>0</v>
      </c>
      <c r="BF421" s="148">
        <f t="shared" si="95"/>
        <v>0</v>
      </c>
      <c r="BG421" s="148">
        <f t="shared" si="96"/>
        <v>0</v>
      </c>
      <c r="BH421" s="148">
        <f t="shared" si="97"/>
        <v>0</v>
      </c>
      <c r="BI421" s="148">
        <f t="shared" si="98"/>
        <v>0</v>
      </c>
      <c r="BJ421" s="13" t="s">
        <v>141</v>
      </c>
      <c r="BK421" s="148">
        <f t="shared" si="99"/>
        <v>0</v>
      </c>
      <c r="BL421" s="13" t="s">
        <v>211</v>
      </c>
      <c r="BM421" s="147" t="s">
        <v>1246</v>
      </c>
    </row>
    <row r="422" spans="2:65" s="1" customFormat="1" ht="24.2" customHeight="1">
      <c r="B422" s="28"/>
      <c r="C422" s="149" t="s">
        <v>1247</v>
      </c>
      <c r="D422" s="149" t="s">
        <v>161</v>
      </c>
      <c r="E422" s="150" t="s">
        <v>1248</v>
      </c>
      <c r="F422" s="151" t="s">
        <v>1249</v>
      </c>
      <c r="G422" s="152" t="s">
        <v>263</v>
      </c>
      <c r="H422" s="153">
        <v>2</v>
      </c>
      <c r="I422" s="154"/>
      <c r="J422" s="155">
        <f t="shared" si="90"/>
        <v>0</v>
      </c>
      <c r="K422" s="156"/>
      <c r="L422" s="157"/>
      <c r="M422" s="158" t="s">
        <v>1</v>
      </c>
      <c r="N422" s="159" t="s">
        <v>40</v>
      </c>
      <c r="P422" s="145">
        <f t="shared" si="91"/>
        <v>0</v>
      </c>
      <c r="Q422" s="145">
        <v>2.5000000000000001E-4</v>
      </c>
      <c r="R422" s="145">
        <f t="shared" si="92"/>
        <v>5.0000000000000001E-4</v>
      </c>
      <c r="S422" s="145">
        <v>0</v>
      </c>
      <c r="T422" s="146">
        <f t="shared" si="93"/>
        <v>0</v>
      </c>
      <c r="AR422" s="147" t="s">
        <v>216</v>
      </c>
      <c r="AT422" s="147" t="s">
        <v>161</v>
      </c>
      <c r="AU422" s="147" t="s">
        <v>141</v>
      </c>
      <c r="AY422" s="13" t="s">
        <v>133</v>
      </c>
      <c r="BE422" s="148">
        <f t="shared" si="94"/>
        <v>0</v>
      </c>
      <c r="BF422" s="148">
        <f t="shared" si="95"/>
        <v>0</v>
      </c>
      <c r="BG422" s="148">
        <f t="shared" si="96"/>
        <v>0</v>
      </c>
      <c r="BH422" s="148">
        <f t="shared" si="97"/>
        <v>0</v>
      </c>
      <c r="BI422" s="148">
        <f t="shared" si="98"/>
        <v>0</v>
      </c>
      <c r="BJ422" s="13" t="s">
        <v>141</v>
      </c>
      <c r="BK422" s="148">
        <f t="shared" si="99"/>
        <v>0</v>
      </c>
      <c r="BL422" s="13" t="s">
        <v>211</v>
      </c>
      <c r="BM422" s="147" t="s">
        <v>1250</v>
      </c>
    </row>
    <row r="423" spans="2:65" s="1" customFormat="1" ht="16.5" customHeight="1">
      <c r="B423" s="28"/>
      <c r="C423" s="135" t="s">
        <v>1251</v>
      </c>
      <c r="D423" s="135" t="s">
        <v>136</v>
      </c>
      <c r="E423" s="136" t="s">
        <v>1252</v>
      </c>
      <c r="F423" s="137" t="s">
        <v>1253</v>
      </c>
      <c r="G423" s="138" t="s">
        <v>263</v>
      </c>
      <c r="H423" s="139">
        <v>1</v>
      </c>
      <c r="I423" s="140"/>
      <c r="J423" s="141">
        <f t="shared" si="90"/>
        <v>0</v>
      </c>
      <c r="K423" s="142"/>
      <c r="L423" s="28"/>
      <c r="M423" s="143" t="s">
        <v>1</v>
      </c>
      <c r="N423" s="144" t="s">
        <v>40</v>
      </c>
      <c r="P423" s="145">
        <f t="shared" si="91"/>
        <v>0</v>
      </c>
      <c r="Q423" s="145">
        <v>0</v>
      </c>
      <c r="R423" s="145">
        <f t="shared" si="92"/>
        <v>0</v>
      </c>
      <c r="S423" s="145">
        <v>0</v>
      </c>
      <c r="T423" s="146">
        <f t="shared" si="93"/>
        <v>0</v>
      </c>
      <c r="AR423" s="147" t="s">
        <v>211</v>
      </c>
      <c r="AT423" s="147" t="s">
        <v>136</v>
      </c>
      <c r="AU423" s="147" t="s">
        <v>141</v>
      </c>
      <c r="AY423" s="13" t="s">
        <v>133</v>
      </c>
      <c r="BE423" s="148">
        <f t="shared" si="94"/>
        <v>0</v>
      </c>
      <c r="BF423" s="148">
        <f t="shared" si="95"/>
        <v>0</v>
      </c>
      <c r="BG423" s="148">
        <f t="shared" si="96"/>
        <v>0</v>
      </c>
      <c r="BH423" s="148">
        <f t="shared" si="97"/>
        <v>0</v>
      </c>
      <c r="BI423" s="148">
        <f t="shared" si="98"/>
        <v>0</v>
      </c>
      <c r="BJ423" s="13" t="s">
        <v>141</v>
      </c>
      <c r="BK423" s="148">
        <f t="shared" si="99"/>
        <v>0</v>
      </c>
      <c r="BL423" s="13" t="s">
        <v>211</v>
      </c>
      <c r="BM423" s="147" t="s">
        <v>1254</v>
      </c>
    </row>
    <row r="424" spans="2:65" s="1" customFormat="1" ht="24.2" customHeight="1">
      <c r="B424" s="28"/>
      <c r="C424" s="149" t="s">
        <v>1255</v>
      </c>
      <c r="D424" s="149" t="s">
        <v>161</v>
      </c>
      <c r="E424" s="150" t="s">
        <v>1256</v>
      </c>
      <c r="F424" s="151" t="s">
        <v>1257</v>
      </c>
      <c r="G424" s="152" t="s">
        <v>263</v>
      </c>
      <c r="H424" s="153">
        <v>1</v>
      </c>
      <c r="I424" s="154"/>
      <c r="J424" s="155">
        <f t="shared" si="90"/>
        <v>0</v>
      </c>
      <c r="K424" s="156"/>
      <c r="L424" s="157"/>
      <c r="M424" s="158" t="s">
        <v>1</v>
      </c>
      <c r="N424" s="159" t="s">
        <v>40</v>
      </c>
      <c r="P424" s="145">
        <f t="shared" si="91"/>
        <v>0</v>
      </c>
      <c r="Q424" s="145">
        <v>1.23E-3</v>
      </c>
      <c r="R424" s="145">
        <f t="shared" si="92"/>
        <v>1.23E-3</v>
      </c>
      <c r="S424" s="145">
        <v>0</v>
      </c>
      <c r="T424" s="146">
        <f t="shared" si="93"/>
        <v>0</v>
      </c>
      <c r="AR424" s="147" t="s">
        <v>216</v>
      </c>
      <c r="AT424" s="147" t="s">
        <v>161</v>
      </c>
      <c r="AU424" s="147" t="s">
        <v>141</v>
      </c>
      <c r="AY424" s="13" t="s">
        <v>133</v>
      </c>
      <c r="BE424" s="148">
        <f t="shared" si="94"/>
        <v>0</v>
      </c>
      <c r="BF424" s="148">
        <f t="shared" si="95"/>
        <v>0</v>
      </c>
      <c r="BG424" s="148">
        <f t="shared" si="96"/>
        <v>0</v>
      </c>
      <c r="BH424" s="148">
        <f t="shared" si="97"/>
        <v>0</v>
      </c>
      <c r="BI424" s="148">
        <f t="shared" si="98"/>
        <v>0</v>
      </c>
      <c r="BJ424" s="13" t="s">
        <v>141</v>
      </c>
      <c r="BK424" s="148">
        <f t="shared" si="99"/>
        <v>0</v>
      </c>
      <c r="BL424" s="13" t="s">
        <v>211</v>
      </c>
      <c r="BM424" s="147" t="s">
        <v>1258</v>
      </c>
    </row>
    <row r="425" spans="2:65" s="1" customFormat="1" ht="16.5" customHeight="1">
      <c r="B425" s="28"/>
      <c r="C425" s="135" t="s">
        <v>1259</v>
      </c>
      <c r="D425" s="135" t="s">
        <v>136</v>
      </c>
      <c r="E425" s="136" t="s">
        <v>1260</v>
      </c>
      <c r="F425" s="137" t="s">
        <v>1261</v>
      </c>
      <c r="G425" s="138" t="s">
        <v>263</v>
      </c>
      <c r="H425" s="139">
        <v>2</v>
      </c>
      <c r="I425" s="140"/>
      <c r="J425" s="141">
        <f t="shared" si="90"/>
        <v>0</v>
      </c>
      <c r="K425" s="142"/>
      <c r="L425" s="28"/>
      <c r="M425" s="143" t="s">
        <v>1</v>
      </c>
      <c r="N425" s="144" t="s">
        <v>40</v>
      </c>
      <c r="P425" s="145">
        <f t="shared" si="91"/>
        <v>0</v>
      </c>
      <c r="Q425" s="145">
        <v>0</v>
      </c>
      <c r="R425" s="145">
        <f t="shared" si="92"/>
        <v>0</v>
      </c>
      <c r="S425" s="145">
        <v>0</v>
      </c>
      <c r="T425" s="146">
        <f t="shared" si="93"/>
        <v>0</v>
      </c>
      <c r="AR425" s="147" t="s">
        <v>211</v>
      </c>
      <c r="AT425" s="147" t="s">
        <v>136</v>
      </c>
      <c r="AU425" s="147" t="s">
        <v>141</v>
      </c>
      <c r="AY425" s="13" t="s">
        <v>133</v>
      </c>
      <c r="BE425" s="148">
        <f t="shared" si="94"/>
        <v>0</v>
      </c>
      <c r="BF425" s="148">
        <f t="shared" si="95"/>
        <v>0</v>
      </c>
      <c r="BG425" s="148">
        <f t="shared" si="96"/>
        <v>0</v>
      </c>
      <c r="BH425" s="148">
        <f t="shared" si="97"/>
        <v>0</v>
      </c>
      <c r="BI425" s="148">
        <f t="shared" si="98"/>
        <v>0</v>
      </c>
      <c r="BJ425" s="13" t="s">
        <v>141</v>
      </c>
      <c r="BK425" s="148">
        <f t="shared" si="99"/>
        <v>0</v>
      </c>
      <c r="BL425" s="13" t="s">
        <v>211</v>
      </c>
      <c r="BM425" s="147" t="s">
        <v>1262</v>
      </c>
    </row>
    <row r="426" spans="2:65" s="1" customFormat="1" ht="24.2" customHeight="1">
      <c r="B426" s="28"/>
      <c r="C426" s="149" t="s">
        <v>1263</v>
      </c>
      <c r="D426" s="149" t="s">
        <v>161</v>
      </c>
      <c r="E426" s="150" t="s">
        <v>1264</v>
      </c>
      <c r="F426" s="151" t="s">
        <v>1265</v>
      </c>
      <c r="G426" s="152" t="s">
        <v>263</v>
      </c>
      <c r="H426" s="153">
        <v>2</v>
      </c>
      <c r="I426" s="154"/>
      <c r="J426" s="155">
        <f t="shared" si="90"/>
        <v>0</v>
      </c>
      <c r="K426" s="156"/>
      <c r="L426" s="157"/>
      <c r="M426" s="158" t="s">
        <v>1</v>
      </c>
      <c r="N426" s="159" t="s">
        <v>40</v>
      </c>
      <c r="P426" s="145">
        <f t="shared" si="91"/>
        <v>0</v>
      </c>
      <c r="Q426" s="145">
        <v>1.9599999999999999E-3</v>
      </c>
      <c r="R426" s="145">
        <f t="shared" si="92"/>
        <v>3.9199999999999999E-3</v>
      </c>
      <c r="S426" s="145">
        <v>0</v>
      </c>
      <c r="T426" s="146">
        <f t="shared" si="93"/>
        <v>0</v>
      </c>
      <c r="AR426" s="147" t="s">
        <v>216</v>
      </c>
      <c r="AT426" s="147" t="s">
        <v>161</v>
      </c>
      <c r="AU426" s="147" t="s">
        <v>141</v>
      </c>
      <c r="AY426" s="13" t="s">
        <v>133</v>
      </c>
      <c r="BE426" s="148">
        <f t="shared" si="94"/>
        <v>0</v>
      </c>
      <c r="BF426" s="148">
        <f t="shared" si="95"/>
        <v>0</v>
      </c>
      <c r="BG426" s="148">
        <f t="shared" si="96"/>
        <v>0</v>
      </c>
      <c r="BH426" s="148">
        <f t="shared" si="97"/>
        <v>0</v>
      </c>
      <c r="BI426" s="148">
        <f t="shared" si="98"/>
        <v>0</v>
      </c>
      <c r="BJ426" s="13" t="s">
        <v>141</v>
      </c>
      <c r="BK426" s="148">
        <f t="shared" si="99"/>
        <v>0</v>
      </c>
      <c r="BL426" s="13" t="s">
        <v>211</v>
      </c>
      <c r="BM426" s="147" t="s">
        <v>1266</v>
      </c>
    </row>
    <row r="427" spans="2:65" s="1" customFormat="1" ht="16.5" customHeight="1">
      <c r="B427" s="28"/>
      <c r="C427" s="135" t="s">
        <v>1267</v>
      </c>
      <c r="D427" s="135" t="s">
        <v>136</v>
      </c>
      <c r="E427" s="136" t="s">
        <v>1268</v>
      </c>
      <c r="F427" s="137" t="s">
        <v>1269</v>
      </c>
      <c r="G427" s="138" t="s">
        <v>263</v>
      </c>
      <c r="H427" s="139">
        <v>2</v>
      </c>
      <c r="I427" s="140"/>
      <c r="J427" s="141">
        <f t="shared" si="90"/>
        <v>0</v>
      </c>
      <c r="K427" s="142"/>
      <c r="L427" s="28"/>
      <c r="M427" s="143" t="s">
        <v>1</v>
      </c>
      <c r="N427" s="144" t="s">
        <v>40</v>
      </c>
      <c r="P427" s="145">
        <f t="shared" si="91"/>
        <v>0</v>
      </c>
      <c r="Q427" s="145">
        <v>0</v>
      </c>
      <c r="R427" s="145">
        <f t="shared" si="92"/>
        <v>0</v>
      </c>
      <c r="S427" s="145">
        <v>0</v>
      </c>
      <c r="T427" s="146">
        <f t="shared" si="93"/>
        <v>0</v>
      </c>
      <c r="AR427" s="147" t="s">
        <v>211</v>
      </c>
      <c r="AT427" s="147" t="s">
        <v>136</v>
      </c>
      <c r="AU427" s="147" t="s">
        <v>141</v>
      </c>
      <c r="AY427" s="13" t="s">
        <v>133</v>
      </c>
      <c r="BE427" s="148">
        <f t="shared" si="94"/>
        <v>0</v>
      </c>
      <c r="BF427" s="148">
        <f t="shared" si="95"/>
        <v>0</v>
      </c>
      <c r="BG427" s="148">
        <f t="shared" si="96"/>
        <v>0</v>
      </c>
      <c r="BH427" s="148">
        <f t="shared" si="97"/>
        <v>0</v>
      </c>
      <c r="BI427" s="148">
        <f t="shared" si="98"/>
        <v>0</v>
      </c>
      <c r="BJ427" s="13" t="s">
        <v>141</v>
      </c>
      <c r="BK427" s="148">
        <f t="shared" si="99"/>
        <v>0</v>
      </c>
      <c r="BL427" s="13" t="s">
        <v>211</v>
      </c>
      <c r="BM427" s="147" t="s">
        <v>1270</v>
      </c>
    </row>
    <row r="428" spans="2:65" s="1" customFormat="1" ht="24.2" customHeight="1">
      <c r="B428" s="28"/>
      <c r="C428" s="149" t="s">
        <v>1271</v>
      </c>
      <c r="D428" s="149" t="s">
        <v>161</v>
      </c>
      <c r="E428" s="150" t="s">
        <v>1272</v>
      </c>
      <c r="F428" s="151" t="s">
        <v>1273</v>
      </c>
      <c r="G428" s="152" t="s">
        <v>263</v>
      </c>
      <c r="H428" s="153">
        <v>2</v>
      </c>
      <c r="I428" s="154"/>
      <c r="J428" s="155">
        <f t="shared" si="90"/>
        <v>0</v>
      </c>
      <c r="K428" s="156"/>
      <c r="L428" s="157"/>
      <c r="M428" s="158" t="s">
        <v>1</v>
      </c>
      <c r="N428" s="159" t="s">
        <v>40</v>
      </c>
      <c r="P428" s="145">
        <f t="shared" si="91"/>
        <v>0</v>
      </c>
      <c r="Q428" s="145">
        <v>2.1299999999999999E-3</v>
      </c>
      <c r="R428" s="145">
        <f t="shared" si="92"/>
        <v>4.2599999999999999E-3</v>
      </c>
      <c r="S428" s="145">
        <v>0</v>
      </c>
      <c r="T428" s="146">
        <f t="shared" si="93"/>
        <v>0</v>
      </c>
      <c r="AR428" s="147" t="s">
        <v>216</v>
      </c>
      <c r="AT428" s="147" t="s">
        <v>161</v>
      </c>
      <c r="AU428" s="147" t="s">
        <v>141</v>
      </c>
      <c r="AY428" s="13" t="s">
        <v>133</v>
      </c>
      <c r="BE428" s="148">
        <f t="shared" si="94"/>
        <v>0</v>
      </c>
      <c r="BF428" s="148">
        <f t="shared" si="95"/>
        <v>0</v>
      </c>
      <c r="BG428" s="148">
        <f t="shared" si="96"/>
        <v>0</v>
      </c>
      <c r="BH428" s="148">
        <f t="shared" si="97"/>
        <v>0</v>
      </c>
      <c r="BI428" s="148">
        <f t="shared" si="98"/>
        <v>0</v>
      </c>
      <c r="BJ428" s="13" t="s">
        <v>141</v>
      </c>
      <c r="BK428" s="148">
        <f t="shared" si="99"/>
        <v>0</v>
      </c>
      <c r="BL428" s="13" t="s">
        <v>211</v>
      </c>
      <c r="BM428" s="147" t="s">
        <v>1274</v>
      </c>
    </row>
    <row r="429" spans="2:65" s="1" customFormat="1" ht="16.5" customHeight="1">
      <c r="B429" s="28"/>
      <c r="C429" s="149" t="s">
        <v>1275</v>
      </c>
      <c r="D429" s="149" t="s">
        <v>161</v>
      </c>
      <c r="E429" s="150" t="s">
        <v>1276</v>
      </c>
      <c r="F429" s="151" t="s">
        <v>1277</v>
      </c>
      <c r="G429" s="152" t="s">
        <v>263</v>
      </c>
      <c r="H429" s="153">
        <v>10</v>
      </c>
      <c r="I429" s="154"/>
      <c r="J429" s="155">
        <f t="shared" si="90"/>
        <v>0</v>
      </c>
      <c r="K429" s="156"/>
      <c r="L429" s="157"/>
      <c r="M429" s="158" t="s">
        <v>1</v>
      </c>
      <c r="N429" s="159" t="s">
        <v>40</v>
      </c>
      <c r="P429" s="145">
        <f t="shared" si="91"/>
        <v>0</v>
      </c>
      <c r="Q429" s="145">
        <v>1.4999999999999999E-4</v>
      </c>
      <c r="R429" s="145">
        <f t="shared" si="92"/>
        <v>1.4999999999999998E-3</v>
      </c>
      <c r="S429" s="145">
        <v>0</v>
      </c>
      <c r="T429" s="146">
        <f t="shared" si="93"/>
        <v>0</v>
      </c>
      <c r="AR429" s="147" t="s">
        <v>216</v>
      </c>
      <c r="AT429" s="147" t="s">
        <v>161</v>
      </c>
      <c r="AU429" s="147" t="s">
        <v>141</v>
      </c>
      <c r="AY429" s="13" t="s">
        <v>133</v>
      </c>
      <c r="BE429" s="148">
        <f t="shared" si="94"/>
        <v>0</v>
      </c>
      <c r="BF429" s="148">
        <f t="shared" si="95"/>
        <v>0</v>
      </c>
      <c r="BG429" s="148">
        <f t="shared" si="96"/>
        <v>0</v>
      </c>
      <c r="BH429" s="148">
        <f t="shared" si="97"/>
        <v>0</v>
      </c>
      <c r="BI429" s="148">
        <f t="shared" si="98"/>
        <v>0</v>
      </c>
      <c r="BJ429" s="13" t="s">
        <v>141</v>
      </c>
      <c r="BK429" s="148">
        <f t="shared" si="99"/>
        <v>0</v>
      </c>
      <c r="BL429" s="13" t="s">
        <v>211</v>
      </c>
      <c r="BM429" s="147" t="s">
        <v>1278</v>
      </c>
    </row>
    <row r="430" spans="2:65" s="1" customFormat="1" ht="16.5" customHeight="1">
      <c r="B430" s="28"/>
      <c r="C430" s="135" t="s">
        <v>1279</v>
      </c>
      <c r="D430" s="135" t="s">
        <v>136</v>
      </c>
      <c r="E430" s="136" t="s">
        <v>1280</v>
      </c>
      <c r="F430" s="137" t="s">
        <v>1281</v>
      </c>
      <c r="G430" s="138" t="s">
        <v>263</v>
      </c>
      <c r="H430" s="139">
        <v>9</v>
      </c>
      <c r="I430" s="140"/>
      <c r="J430" s="141">
        <f t="shared" si="90"/>
        <v>0</v>
      </c>
      <c r="K430" s="142"/>
      <c r="L430" s="28"/>
      <c r="M430" s="143" t="s">
        <v>1</v>
      </c>
      <c r="N430" s="144" t="s">
        <v>40</v>
      </c>
      <c r="P430" s="145">
        <f t="shared" si="91"/>
        <v>0</v>
      </c>
      <c r="Q430" s="145">
        <v>0</v>
      </c>
      <c r="R430" s="145">
        <f t="shared" si="92"/>
        <v>0</v>
      </c>
      <c r="S430" s="145">
        <v>5.0200000000000002E-3</v>
      </c>
      <c r="T430" s="146">
        <f t="shared" si="93"/>
        <v>4.5179999999999998E-2</v>
      </c>
      <c r="AR430" s="147" t="s">
        <v>211</v>
      </c>
      <c r="AT430" s="147" t="s">
        <v>136</v>
      </c>
      <c r="AU430" s="147" t="s">
        <v>141</v>
      </c>
      <c r="AY430" s="13" t="s">
        <v>133</v>
      </c>
      <c r="BE430" s="148">
        <f t="shared" si="94"/>
        <v>0</v>
      </c>
      <c r="BF430" s="148">
        <f t="shared" si="95"/>
        <v>0</v>
      </c>
      <c r="BG430" s="148">
        <f t="shared" si="96"/>
        <v>0</v>
      </c>
      <c r="BH430" s="148">
        <f t="shared" si="97"/>
        <v>0</v>
      </c>
      <c r="BI430" s="148">
        <f t="shared" si="98"/>
        <v>0</v>
      </c>
      <c r="BJ430" s="13" t="s">
        <v>141</v>
      </c>
      <c r="BK430" s="148">
        <f t="shared" si="99"/>
        <v>0</v>
      </c>
      <c r="BL430" s="13" t="s">
        <v>211</v>
      </c>
      <c r="BM430" s="147" t="s">
        <v>1282</v>
      </c>
    </row>
    <row r="431" spans="2:65" s="1" customFormat="1" ht="21.75" customHeight="1">
      <c r="B431" s="28"/>
      <c r="C431" s="135" t="s">
        <v>1283</v>
      </c>
      <c r="D431" s="135" t="s">
        <v>136</v>
      </c>
      <c r="E431" s="136" t="s">
        <v>1284</v>
      </c>
      <c r="F431" s="137" t="s">
        <v>1285</v>
      </c>
      <c r="G431" s="138" t="s">
        <v>263</v>
      </c>
      <c r="H431" s="139">
        <v>1</v>
      </c>
      <c r="I431" s="140"/>
      <c r="J431" s="141">
        <f t="shared" si="90"/>
        <v>0</v>
      </c>
      <c r="K431" s="142"/>
      <c r="L431" s="28"/>
      <c r="M431" s="143" t="s">
        <v>1</v>
      </c>
      <c r="N431" s="144" t="s">
        <v>40</v>
      </c>
      <c r="P431" s="145">
        <f t="shared" si="91"/>
        <v>0</v>
      </c>
      <c r="Q431" s="145">
        <v>1.28936E-3</v>
      </c>
      <c r="R431" s="145">
        <f t="shared" si="92"/>
        <v>1.28936E-3</v>
      </c>
      <c r="S431" s="145">
        <v>0</v>
      </c>
      <c r="T431" s="146">
        <f t="shared" si="93"/>
        <v>0</v>
      </c>
      <c r="AR431" s="147" t="s">
        <v>211</v>
      </c>
      <c r="AT431" s="147" t="s">
        <v>136</v>
      </c>
      <c r="AU431" s="147" t="s">
        <v>141</v>
      </c>
      <c r="AY431" s="13" t="s">
        <v>133</v>
      </c>
      <c r="BE431" s="148">
        <f t="shared" si="94"/>
        <v>0</v>
      </c>
      <c r="BF431" s="148">
        <f t="shared" si="95"/>
        <v>0</v>
      </c>
      <c r="BG431" s="148">
        <f t="shared" si="96"/>
        <v>0</v>
      </c>
      <c r="BH431" s="148">
        <f t="shared" si="97"/>
        <v>0</v>
      </c>
      <c r="BI431" s="148">
        <f t="shared" si="98"/>
        <v>0</v>
      </c>
      <c r="BJ431" s="13" t="s">
        <v>141</v>
      </c>
      <c r="BK431" s="148">
        <f t="shared" si="99"/>
        <v>0</v>
      </c>
      <c r="BL431" s="13" t="s">
        <v>211</v>
      </c>
      <c r="BM431" s="147" t="s">
        <v>1286</v>
      </c>
    </row>
    <row r="432" spans="2:65" s="1" customFormat="1" ht="24.2" customHeight="1">
      <c r="B432" s="28"/>
      <c r="C432" s="149" t="s">
        <v>1287</v>
      </c>
      <c r="D432" s="149" t="s">
        <v>161</v>
      </c>
      <c r="E432" s="150" t="s">
        <v>1288</v>
      </c>
      <c r="F432" s="151" t="s">
        <v>1289</v>
      </c>
      <c r="G432" s="152" t="s">
        <v>263</v>
      </c>
      <c r="H432" s="153">
        <v>1</v>
      </c>
      <c r="I432" s="154"/>
      <c r="J432" s="155">
        <f t="shared" ref="J432:J463" si="100">ROUND(I432*H432,2)</f>
        <v>0</v>
      </c>
      <c r="K432" s="156"/>
      <c r="L432" s="157"/>
      <c r="M432" s="158" t="s">
        <v>1</v>
      </c>
      <c r="N432" s="159" t="s">
        <v>40</v>
      </c>
      <c r="P432" s="145">
        <f t="shared" ref="P432:P463" si="101">O432*H432</f>
        <v>0</v>
      </c>
      <c r="Q432" s="145">
        <v>2.1000000000000001E-4</v>
      </c>
      <c r="R432" s="145">
        <f t="shared" ref="R432:R463" si="102">Q432*H432</f>
        <v>2.1000000000000001E-4</v>
      </c>
      <c r="S432" s="145">
        <v>0</v>
      </c>
      <c r="T432" s="146">
        <f t="shared" ref="T432:T463" si="103">S432*H432</f>
        <v>0</v>
      </c>
      <c r="AR432" s="147" t="s">
        <v>216</v>
      </c>
      <c r="AT432" s="147" t="s">
        <v>161</v>
      </c>
      <c r="AU432" s="147" t="s">
        <v>141</v>
      </c>
      <c r="AY432" s="13" t="s">
        <v>133</v>
      </c>
      <c r="BE432" s="148">
        <f t="shared" si="94"/>
        <v>0</v>
      </c>
      <c r="BF432" s="148">
        <f t="shared" si="95"/>
        <v>0</v>
      </c>
      <c r="BG432" s="148">
        <f t="shared" si="96"/>
        <v>0</v>
      </c>
      <c r="BH432" s="148">
        <f t="shared" si="97"/>
        <v>0</v>
      </c>
      <c r="BI432" s="148">
        <f t="shared" si="98"/>
        <v>0</v>
      </c>
      <c r="BJ432" s="13" t="s">
        <v>141</v>
      </c>
      <c r="BK432" s="148">
        <f t="shared" si="99"/>
        <v>0</v>
      </c>
      <c r="BL432" s="13" t="s">
        <v>211</v>
      </c>
      <c r="BM432" s="147" t="s">
        <v>1290</v>
      </c>
    </row>
    <row r="433" spans="2:65" s="1" customFormat="1" ht="24.2" customHeight="1">
      <c r="B433" s="28"/>
      <c r="C433" s="135" t="s">
        <v>1291</v>
      </c>
      <c r="D433" s="135" t="s">
        <v>136</v>
      </c>
      <c r="E433" s="136" t="s">
        <v>1292</v>
      </c>
      <c r="F433" s="137" t="s">
        <v>1293</v>
      </c>
      <c r="G433" s="138" t="s">
        <v>150</v>
      </c>
      <c r="H433" s="139">
        <v>1.2290000000000001</v>
      </c>
      <c r="I433" s="140"/>
      <c r="J433" s="141">
        <f t="shared" si="100"/>
        <v>0</v>
      </c>
      <c r="K433" s="142"/>
      <c r="L433" s="28"/>
      <c r="M433" s="143" t="s">
        <v>1</v>
      </c>
      <c r="N433" s="144" t="s">
        <v>40</v>
      </c>
      <c r="P433" s="145">
        <f t="shared" si="101"/>
        <v>0</v>
      </c>
      <c r="Q433" s="145">
        <v>0</v>
      </c>
      <c r="R433" s="145">
        <f t="shared" si="102"/>
        <v>0</v>
      </c>
      <c r="S433" s="145">
        <v>0</v>
      </c>
      <c r="T433" s="146">
        <f t="shared" si="103"/>
        <v>0</v>
      </c>
      <c r="AR433" s="147" t="s">
        <v>211</v>
      </c>
      <c r="AT433" s="147" t="s">
        <v>136</v>
      </c>
      <c r="AU433" s="147" t="s">
        <v>141</v>
      </c>
      <c r="AY433" s="13" t="s">
        <v>133</v>
      </c>
      <c r="BE433" s="148">
        <f t="shared" si="94"/>
        <v>0</v>
      </c>
      <c r="BF433" s="148">
        <f t="shared" si="95"/>
        <v>0</v>
      </c>
      <c r="BG433" s="148">
        <f t="shared" si="96"/>
        <v>0</v>
      </c>
      <c r="BH433" s="148">
        <f t="shared" si="97"/>
        <v>0</v>
      </c>
      <c r="BI433" s="148">
        <f t="shared" si="98"/>
        <v>0</v>
      </c>
      <c r="BJ433" s="13" t="s">
        <v>141</v>
      </c>
      <c r="BK433" s="148">
        <f t="shared" si="99"/>
        <v>0</v>
      </c>
      <c r="BL433" s="13" t="s">
        <v>211</v>
      </c>
      <c r="BM433" s="147" t="s">
        <v>1294</v>
      </c>
    </row>
    <row r="434" spans="2:65" s="1" customFormat="1" ht="16.5" customHeight="1">
      <c r="B434" s="28"/>
      <c r="C434" s="135" t="s">
        <v>1295</v>
      </c>
      <c r="D434" s="135" t="s">
        <v>136</v>
      </c>
      <c r="E434" s="136" t="s">
        <v>1296</v>
      </c>
      <c r="F434" s="137" t="s">
        <v>1297</v>
      </c>
      <c r="G434" s="138" t="s">
        <v>150</v>
      </c>
      <c r="H434" s="139">
        <v>0.5</v>
      </c>
      <c r="I434" s="140"/>
      <c r="J434" s="141">
        <f t="shared" si="100"/>
        <v>0</v>
      </c>
      <c r="K434" s="142"/>
      <c r="L434" s="28"/>
      <c r="M434" s="143" t="s">
        <v>1</v>
      </c>
      <c r="N434" s="144" t="s">
        <v>40</v>
      </c>
      <c r="P434" s="145">
        <f t="shared" si="101"/>
        <v>0</v>
      </c>
      <c r="Q434" s="145">
        <v>0</v>
      </c>
      <c r="R434" s="145">
        <f t="shared" si="102"/>
        <v>0</v>
      </c>
      <c r="S434" s="145">
        <v>0</v>
      </c>
      <c r="T434" s="146">
        <f t="shared" si="103"/>
        <v>0</v>
      </c>
      <c r="AR434" s="147" t="s">
        <v>211</v>
      </c>
      <c r="AT434" s="147" t="s">
        <v>136</v>
      </c>
      <c r="AU434" s="147" t="s">
        <v>141</v>
      </c>
      <c r="AY434" s="13" t="s">
        <v>133</v>
      </c>
      <c r="BE434" s="148">
        <f t="shared" si="94"/>
        <v>0</v>
      </c>
      <c r="BF434" s="148">
        <f t="shared" si="95"/>
        <v>0</v>
      </c>
      <c r="BG434" s="148">
        <f t="shared" si="96"/>
        <v>0</v>
      </c>
      <c r="BH434" s="148">
        <f t="shared" si="97"/>
        <v>0</v>
      </c>
      <c r="BI434" s="148">
        <f t="shared" si="98"/>
        <v>0</v>
      </c>
      <c r="BJ434" s="13" t="s">
        <v>141</v>
      </c>
      <c r="BK434" s="148">
        <f t="shared" si="99"/>
        <v>0</v>
      </c>
      <c r="BL434" s="13" t="s">
        <v>211</v>
      </c>
      <c r="BM434" s="147" t="s">
        <v>1298</v>
      </c>
    </row>
    <row r="435" spans="2:65" s="1" customFormat="1" ht="24.2" customHeight="1">
      <c r="B435" s="28"/>
      <c r="C435" s="135" t="s">
        <v>1299</v>
      </c>
      <c r="D435" s="135" t="s">
        <v>136</v>
      </c>
      <c r="E435" s="136" t="s">
        <v>1300</v>
      </c>
      <c r="F435" s="137" t="s">
        <v>1301</v>
      </c>
      <c r="G435" s="138" t="s">
        <v>150</v>
      </c>
      <c r="H435" s="139">
        <v>0.20399999999999999</v>
      </c>
      <c r="I435" s="140"/>
      <c r="J435" s="141">
        <f t="shared" si="100"/>
        <v>0</v>
      </c>
      <c r="K435" s="142"/>
      <c r="L435" s="28"/>
      <c r="M435" s="143" t="s">
        <v>1</v>
      </c>
      <c r="N435" s="144" t="s">
        <v>40</v>
      </c>
      <c r="P435" s="145">
        <f t="shared" si="101"/>
        <v>0</v>
      </c>
      <c r="Q435" s="145">
        <v>0</v>
      </c>
      <c r="R435" s="145">
        <f t="shared" si="102"/>
        <v>0</v>
      </c>
      <c r="S435" s="145">
        <v>0</v>
      </c>
      <c r="T435" s="146">
        <f t="shared" si="103"/>
        <v>0</v>
      </c>
      <c r="AR435" s="147" t="s">
        <v>211</v>
      </c>
      <c r="AT435" s="147" t="s">
        <v>136</v>
      </c>
      <c r="AU435" s="147" t="s">
        <v>141</v>
      </c>
      <c r="AY435" s="13" t="s">
        <v>133</v>
      </c>
      <c r="BE435" s="148">
        <f t="shared" si="94"/>
        <v>0</v>
      </c>
      <c r="BF435" s="148">
        <f t="shared" si="95"/>
        <v>0</v>
      </c>
      <c r="BG435" s="148">
        <f t="shared" si="96"/>
        <v>0</v>
      </c>
      <c r="BH435" s="148">
        <f t="shared" si="97"/>
        <v>0</v>
      </c>
      <c r="BI435" s="148">
        <f t="shared" si="98"/>
        <v>0</v>
      </c>
      <c r="BJ435" s="13" t="s">
        <v>141</v>
      </c>
      <c r="BK435" s="148">
        <f t="shared" si="99"/>
        <v>0</v>
      </c>
      <c r="BL435" s="13" t="s">
        <v>211</v>
      </c>
      <c r="BM435" s="147" t="s">
        <v>1302</v>
      </c>
    </row>
    <row r="436" spans="2:65" s="11" customFormat="1" ht="22.9" customHeight="1">
      <c r="B436" s="123"/>
      <c r="D436" s="124" t="s">
        <v>73</v>
      </c>
      <c r="E436" s="133" t="s">
        <v>1303</v>
      </c>
      <c r="F436" s="133" t="s">
        <v>1304</v>
      </c>
      <c r="I436" s="126"/>
      <c r="J436" s="134">
        <f>BK436</f>
        <v>0</v>
      </c>
      <c r="L436" s="123"/>
      <c r="M436" s="128"/>
      <c r="P436" s="129">
        <f>SUM(P437:P443)</f>
        <v>0</v>
      </c>
      <c r="R436" s="129">
        <f>SUM(R437:R443)</f>
        <v>2.7968000000000003E-3</v>
      </c>
      <c r="T436" s="130">
        <f>SUM(T437:T443)</f>
        <v>0</v>
      </c>
      <c r="AR436" s="124" t="s">
        <v>141</v>
      </c>
      <c r="AT436" s="131" t="s">
        <v>73</v>
      </c>
      <c r="AU436" s="131" t="s">
        <v>82</v>
      </c>
      <c r="AY436" s="124" t="s">
        <v>133</v>
      </c>
      <c r="BK436" s="132">
        <f>SUM(BK437:BK443)</f>
        <v>0</v>
      </c>
    </row>
    <row r="437" spans="2:65" s="1" customFormat="1" ht="21.75" customHeight="1">
      <c r="B437" s="28"/>
      <c r="C437" s="135" t="s">
        <v>1305</v>
      </c>
      <c r="D437" s="135" t="s">
        <v>136</v>
      </c>
      <c r="E437" s="136" t="s">
        <v>1306</v>
      </c>
      <c r="F437" s="137" t="s">
        <v>1307</v>
      </c>
      <c r="G437" s="138" t="s">
        <v>139</v>
      </c>
      <c r="H437" s="139">
        <v>10</v>
      </c>
      <c r="I437" s="140"/>
      <c r="J437" s="141">
        <f t="shared" ref="J437:J443" si="104">ROUND(I437*H437,2)</f>
        <v>0</v>
      </c>
      <c r="K437" s="142"/>
      <c r="L437" s="28"/>
      <c r="M437" s="143" t="s">
        <v>1</v>
      </c>
      <c r="N437" s="144" t="s">
        <v>40</v>
      </c>
      <c r="P437" s="145">
        <f t="shared" ref="P437:P443" si="105">O437*H437</f>
        <v>0</v>
      </c>
      <c r="Q437" s="145">
        <v>0</v>
      </c>
      <c r="R437" s="145">
        <f t="shared" ref="R437:R443" si="106">Q437*H437</f>
        <v>0</v>
      </c>
      <c r="S437" s="145">
        <v>0</v>
      </c>
      <c r="T437" s="146">
        <f t="shared" ref="T437:T443" si="107">S437*H437</f>
        <v>0</v>
      </c>
      <c r="AR437" s="147" t="s">
        <v>211</v>
      </c>
      <c r="AT437" s="147" t="s">
        <v>136</v>
      </c>
      <c r="AU437" s="147" t="s">
        <v>141</v>
      </c>
      <c r="AY437" s="13" t="s">
        <v>133</v>
      </c>
      <c r="BE437" s="148">
        <f t="shared" ref="BE437:BE443" si="108">IF(N437="základná",J437,0)</f>
        <v>0</v>
      </c>
      <c r="BF437" s="148">
        <f t="shared" ref="BF437:BF443" si="109">IF(N437="znížená",J437,0)</f>
        <v>0</v>
      </c>
      <c r="BG437" s="148">
        <f t="shared" ref="BG437:BG443" si="110">IF(N437="zákl. prenesená",J437,0)</f>
        <v>0</v>
      </c>
      <c r="BH437" s="148">
        <f t="shared" ref="BH437:BH443" si="111">IF(N437="zníž. prenesená",J437,0)</f>
        <v>0</v>
      </c>
      <c r="BI437" s="148">
        <f t="shared" ref="BI437:BI443" si="112">IF(N437="nulová",J437,0)</f>
        <v>0</v>
      </c>
      <c r="BJ437" s="13" t="s">
        <v>141</v>
      </c>
      <c r="BK437" s="148">
        <f t="shared" ref="BK437:BK443" si="113">ROUND(I437*H437,2)</f>
        <v>0</v>
      </c>
      <c r="BL437" s="13" t="s">
        <v>211</v>
      </c>
      <c r="BM437" s="147" t="s">
        <v>1308</v>
      </c>
    </row>
    <row r="438" spans="2:65" s="1" customFormat="1" ht="16.5" customHeight="1">
      <c r="B438" s="28"/>
      <c r="C438" s="135" t="s">
        <v>1309</v>
      </c>
      <c r="D438" s="135" t="s">
        <v>136</v>
      </c>
      <c r="E438" s="136" t="s">
        <v>1310</v>
      </c>
      <c r="F438" s="137" t="s">
        <v>1311</v>
      </c>
      <c r="G438" s="138" t="s">
        <v>139</v>
      </c>
      <c r="H438" s="139">
        <v>3.5</v>
      </c>
      <c r="I438" s="140"/>
      <c r="J438" s="141">
        <f t="shared" si="104"/>
        <v>0</v>
      </c>
      <c r="K438" s="142"/>
      <c r="L438" s="28"/>
      <c r="M438" s="143" t="s">
        <v>1</v>
      </c>
      <c r="N438" s="144" t="s">
        <v>40</v>
      </c>
      <c r="P438" s="145">
        <f t="shared" si="105"/>
        <v>0</v>
      </c>
      <c r="Q438" s="145">
        <v>0</v>
      </c>
      <c r="R438" s="145">
        <f t="shared" si="106"/>
        <v>0</v>
      </c>
      <c r="S438" s="145">
        <v>0</v>
      </c>
      <c r="T438" s="146">
        <f t="shared" si="107"/>
        <v>0</v>
      </c>
      <c r="AR438" s="147" t="s">
        <v>211</v>
      </c>
      <c r="AT438" s="147" t="s">
        <v>136</v>
      </c>
      <c r="AU438" s="147" t="s">
        <v>141</v>
      </c>
      <c r="AY438" s="13" t="s">
        <v>133</v>
      </c>
      <c r="BE438" s="148">
        <f t="shared" si="108"/>
        <v>0</v>
      </c>
      <c r="BF438" s="148">
        <f t="shared" si="109"/>
        <v>0</v>
      </c>
      <c r="BG438" s="148">
        <f t="shared" si="110"/>
        <v>0</v>
      </c>
      <c r="BH438" s="148">
        <f t="shared" si="111"/>
        <v>0</v>
      </c>
      <c r="BI438" s="148">
        <f t="shared" si="112"/>
        <v>0</v>
      </c>
      <c r="BJ438" s="13" t="s">
        <v>141</v>
      </c>
      <c r="BK438" s="148">
        <f t="shared" si="113"/>
        <v>0</v>
      </c>
      <c r="BL438" s="13" t="s">
        <v>211</v>
      </c>
      <c r="BM438" s="147" t="s">
        <v>1312</v>
      </c>
    </row>
    <row r="439" spans="2:65" s="1" customFormat="1" ht="16.5" customHeight="1">
      <c r="B439" s="28"/>
      <c r="C439" s="135" t="s">
        <v>1313</v>
      </c>
      <c r="D439" s="135" t="s">
        <v>136</v>
      </c>
      <c r="E439" s="136" t="s">
        <v>1314</v>
      </c>
      <c r="F439" s="137" t="s">
        <v>1315</v>
      </c>
      <c r="G439" s="138" t="s">
        <v>263</v>
      </c>
      <c r="H439" s="139">
        <v>1</v>
      </c>
      <c r="I439" s="140"/>
      <c r="J439" s="141">
        <f t="shared" si="104"/>
        <v>0</v>
      </c>
      <c r="K439" s="142"/>
      <c r="L439" s="28"/>
      <c r="M439" s="143" t="s">
        <v>1</v>
      </c>
      <c r="N439" s="144" t="s">
        <v>40</v>
      </c>
      <c r="P439" s="145">
        <f t="shared" si="105"/>
        <v>0</v>
      </c>
      <c r="Q439" s="145">
        <v>8.6799999999999996E-5</v>
      </c>
      <c r="R439" s="145">
        <f t="shared" si="106"/>
        <v>8.6799999999999996E-5</v>
      </c>
      <c r="S439" s="145">
        <v>0</v>
      </c>
      <c r="T439" s="146">
        <f t="shared" si="107"/>
        <v>0</v>
      </c>
      <c r="AR439" s="147" t="s">
        <v>211</v>
      </c>
      <c r="AT439" s="147" t="s">
        <v>136</v>
      </c>
      <c r="AU439" s="147" t="s">
        <v>141</v>
      </c>
      <c r="AY439" s="13" t="s">
        <v>133</v>
      </c>
      <c r="BE439" s="148">
        <f t="shared" si="108"/>
        <v>0</v>
      </c>
      <c r="BF439" s="148">
        <f t="shared" si="109"/>
        <v>0</v>
      </c>
      <c r="BG439" s="148">
        <f t="shared" si="110"/>
        <v>0</v>
      </c>
      <c r="BH439" s="148">
        <f t="shared" si="111"/>
        <v>0</v>
      </c>
      <c r="BI439" s="148">
        <f t="shared" si="112"/>
        <v>0</v>
      </c>
      <c r="BJ439" s="13" t="s">
        <v>141</v>
      </c>
      <c r="BK439" s="148">
        <f t="shared" si="113"/>
        <v>0</v>
      </c>
      <c r="BL439" s="13" t="s">
        <v>211</v>
      </c>
      <c r="BM439" s="147" t="s">
        <v>1316</v>
      </c>
    </row>
    <row r="440" spans="2:65" s="1" customFormat="1" ht="24.2" customHeight="1">
      <c r="B440" s="28"/>
      <c r="C440" s="149" t="s">
        <v>1317</v>
      </c>
      <c r="D440" s="149" t="s">
        <v>161</v>
      </c>
      <c r="E440" s="150" t="s">
        <v>1318</v>
      </c>
      <c r="F440" s="151" t="s">
        <v>1319</v>
      </c>
      <c r="G440" s="152" t="s">
        <v>263</v>
      </c>
      <c r="H440" s="153">
        <v>1</v>
      </c>
      <c r="I440" s="154"/>
      <c r="J440" s="155">
        <f t="shared" si="104"/>
        <v>0</v>
      </c>
      <c r="K440" s="156"/>
      <c r="L440" s="157"/>
      <c r="M440" s="158" t="s">
        <v>1</v>
      </c>
      <c r="N440" s="159" t="s">
        <v>40</v>
      </c>
      <c r="P440" s="145">
        <f t="shared" si="105"/>
        <v>0</v>
      </c>
      <c r="Q440" s="145">
        <v>2.0100000000000001E-3</v>
      </c>
      <c r="R440" s="145">
        <f t="shared" si="106"/>
        <v>2.0100000000000001E-3</v>
      </c>
      <c r="S440" s="145">
        <v>0</v>
      </c>
      <c r="T440" s="146">
        <f t="shared" si="107"/>
        <v>0</v>
      </c>
      <c r="AR440" s="147" t="s">
        <v>216</v>
      </c>
      <c r="AT440" s="147" t="s">
        <v>161</v>
      </c>
      <c r="AU440" s="147" t="s">
        <v>141</v>
      </c>
      <c r="AY440" s="13" t="s">
        <v>133</v>
      </c>
      <c r="BE440" s="148">
        <f t="shared" si="108"/>
        <v>0</v>
      </c>
      <c r="BF440" s="148">
        <f t="shared" si="109"/>
        <v>0</v>
      </c>
      <c r="BG440" s="148">
        <f t="shared" si="110"/>
        <v>0</v>
      </c>
      <c r="BH440" s="148">
        <f t="shared" si="111"/>
        <v>0</v>
      </c>
      <c r="BI440" s="148">
        <f t="shared" si="112"/>
        <v>0</v>
      </c>
      <c r="BJ440" s="13" t="s">
        <v>141</v>
      </c>
      <c r="BK440" s="148">
        <f t="shared" si="113"/>
        <v>0</v>
      </c>
      <c r="BL440" s="13" t="s">
        <v>211</v>
      </c>
      <c r="BM440" s="147" t="s">
        <v>1320</v>
      </c>
    </row>
    <row r="441" spans="2:65" s="1" customFormat="1" ht="24.2" customHeight="1">
      <c r="B441" s="28"/>
      <c r="C441" s="149" t="s">
        <v>1321</v>
      </c>
      <c r="D441" s="149" t="s">
        <v>161</v>
      </c>
      <c r="E441" s="150" t="s">
        <v>1322</v>
      </c>
      <c r="F441" s="151" t="s">
        <v>1323</v>
      </c>
      <c r="G441" s="152" t="s">
        <v>323</v>
      </c>
      <c r="H441" s="153">
        <v>2</v>
      </c>
      <c r="I441" s="154"/>
      <c r="J441" s="155">
        <f t="shared" si="104"/>
        <v>0</v>
      </c>
      <c r="K441" s="156"/>
      <c r="L441" s="157"/>
      <c r="M441" s="158" t="s">
        <v>1</v>
      </c>
      <c r="N441" s="159" t="s">
        <v>40</v>
      </c>
      <c r="P441" s="145">
        <f t="shared" si="105"/>
        <v>0</v>
      </c>
      <c r="Q441" s="145">
        <v>3.5E-4</v>
      </c>
      <c r="R441" s="145">
        <f t="shared" si="106"/>
        <v>6.9999999999999999E-4</v>
      </c>
      <c r="S441" s="145">
        <v>0</v>
      </c>
      <c r="T441" s="146">
        <f t="shared" si="107"/>
        <v>0</v>
      </c>
      <c r="AR441" s="147" t="s">
        <v>216</v>
      </c>
      <c r="AT441" s="147" t="s">
        <v>161</v>
      </c>
      <c r="AU441" s="147" t="s">
        <v>141</v>
      </c>
      <c r="AY441" s="13" t="s">
        <v>133</v>
      </c>
      <c r="BE441" s="148">
        <f t="shared" si="108"/>
        <v>0</v>
      </c>
      <c r="BF441" s="148">
        <f t="shared" si="109"/>
        <v>0</v>
      </c>
      <c r="BG441" s="148">
        <f t="shared" si="110"/>
        <v>0</v>
      </c>
      <c r="BH441" s="148">
        <f t="shared" si="111"/>
        <v>0</v>
      </c>
      <c r="BI441" s="148">
        <f t="shared" si="112"/>
        <v>0</v>
      </c>
      <c r="BJ441" s="13" t="s">
        <v>141</v>
      </c>
      <c r="BK441" s="148">
        <f t="shared" si="113"/>
        <v>0</v>
      </c>
      <c r="BL441" s="13" t="s">
        <v>211</v>
      </c>
      <c r="BM441" s="147" t="s">
        <v>1324</v>
      </c>
    </row>
    <row r="442" spans="2:65" s="1" customFormat="1" ht="16.5" customHeight="1">
      <c r="B442" s="28"/>
      <c r="C442" s="135" t="s">
        <v>1325</v>
      </c>
      <c r="D442" s="135" t="s">
        <v>136</v>
      </c>
      <c r="E442" s="136" t="s">
        <v>1326</v>
      </c>
      <c r="F442" s="137" t="s">
        <v>1327</v>
      </c>
      <c r="G442" s="138" t="s">
        <v>139</v>
      </c>
      <c r="H442" s="139">
        <v>10</v>
      </c>
      <c r="I442" s="140"/>
      <c r="J442" s="141">
        <f t="shared" si="104"/>
        <v>0</v>
      </c>
      <c r="K442" s="142"/>
      <c r="L442" s="28"/>
      <c r="M442" s="143" t="s">
        <v>1</v>
      </c>
      <c r="N442" s="144" t="s">
        <v>40</v>
      </c>
      <c r="P442" s="145">
        <f t="shared" si="105"/>
        <v>0</v>
      </c>
      <c r="Q442" s="145">
        <v>0</v>
      </c>
      <c r="R442" s="145">
        <f t="shared" si="106"/>
        <v>0</v>
      </c>
      <c r="S442" s="145">
        <v>0</v>
      </c>
      <c r="T442" s="146">
        <f t="shared" si="107"/>
        <v>0</v>
      </c>
      <c r="AR442" s="147" t="s">
        <v>211</v>
      </c>
      <c r="AT442" s="147" t="s">
        <v>136</v>
      </c>
      <c r="AU442" s="147" t="s">
        <v>141</v>
      </c>
      <c r="AY442" s="13" t="s">
        <v>133</v>
      </c>
      <c r="BE442" s="148">
        <f t="shared" si="108"/>
        <v>0</v>
      </c>
      <c r="BF442" s="148">
        <f t="shared" si="109"/>
        <v>0</v>
      </c>
      <c r="BG442" s="148">
        <f t="shared" si="110"/>
        <v>0</v>
      </c>
      <c r="BH442" s="148">
        <f t="shared" si="111"/>
        <v>0</v>
      </c>
      <c r="BI442" s="148">
        <f t="shared" si="112"/>
        <v>0</v>
      </c>
      <c r="BJ442" s="13" t="s">
        <v>141</v>
      </c>
      <c r="BK442" s="148">
        <f t="shared" si="113"/>
        <v>0</v>
      </c>
      <c r="BL442" s="13" t="s">
        <v>211</v>
      </c>
      <c r="BM442" s="147" t="s">
        <v>1328</v>
      </c>
    </row>
    <row r="443" spans="2:65" s="1" customFormat="1" ht="24.2" customHeight="1">
      <c r="B443" s="28"/>
      <c r="C443" s="135" t="s">
        <v>1329</v>
      </c>
      <c r="D443" s="135" t="s">
        <v>136</v>
      </c>
      <c r="E443" s="136" t="s">
        <v>1330</v>
      </c>
      <c r="F443" s="137" t="s">
        <v>1331</v>
      </c>
      <c r="G443" s="138" t="s">
        <v>150</v>
      </c>
      <c r="H443" s="139">
        <v>3.0000000000000001E-3</v>
      </c>
      <c r="I443" s="140"/>
      <c r="J443" s="141">
        <f t="shared" si="104"/>
        <v>0</v>
      </c>
      <c r="K443" s="142"/>
      <c r="L443" s="28"/>
      <c r="M443" s="143" t="s">
        <v>1</v>
      </c>
      <c r="N443" s="144" t="s">
        <v>40</v>
      </c>
      <c r="P443" s="145">
        <f t="shared" si="105"/>
        <v>0</v>
      </c>
      <c r="Q443" s="145">
        <v>0</v>
      </c>
      <c r="R443" s="145">
        <f t="shared" si="106"/>
        <v>0</v>
      </c>
      <c r="S443" s="145">
        <v>0</v>
      </c>
      <c r="T443" s="146">
        <f t="shared" si="107"/>
        <v>0</v>
      </c>
      <c r="AR443" s="147" t="s">
        <v>211</v>
      </c>
      <c r="AT443" s="147" t="s">
        <v>136</v>
      </c>
      <c r="AU443" s="147" t="s">
        <v>141</v>
      </c>
      <c r="AY443" s="13" t="s">
        <v>133</v>
      </c>
      <c r="BE443" s="148">
        <f t="shared" si="108"/>
        <v>0</v>
      </c>
      <c r="BF443" s="148">
        <f t="shared" si="109"/>
        <v>0</v>
      </c>
      <c r="BG443" s="148">
        <f t="shared" si="110"/>
        <v>0</v>
      </c>
      <c r="BH443" s="148">
        <f t="shared" si="111"/>
        <v>0</v>
      </c>
      <c r="BI443" s="148">
        <f t="shared" si="112"/>
        <v>0</v>
      </c>
      <c r="BJ443" s="13" t="s">
        <v>141</v>
      </c>
      <c r="BK443" s="148">
        <f t="shared" si="113"/>
        <v>0</v>
      </c>
      <c r="BL443" s="13" t="s">
        <v>211</v>
      </c>
      <c r="BM443" s="147" t="s">
        <v>1332</v>
      </c>
    </row>
    <row r="444" spans="2:65" s="11" customFormat="1" ht="22.9" customHeight="1">
      <c r="B444" s="123"/>
      <c r="D444" s="124" t="s">
        <v>73</v>
      </c>
      <c r="E444" s="133" t="s">
        <v>1333</v>
      </c>
      <c r="F444" s="133" t="s">
        <v>1334</v>
      </c>
      <c r="I444" s="126"/>
      <c r="J444" s="134">
        <f>BK444</f>
        <v>0</v>
      </c>
      <c r="L444" s="123"/>
      <c r="M444" s="128"/>
      <c r="P444" s="129">
        <f>SUM(P445:P456)</f>
        <v>0</v>
      </c>
      <c r="R444" s="129">
        <f>SUM(R445:R456)</f>
        <v>0.147816</v>
      </c>
      <c r="T444" s="130">
        <f>SUM(T445:T456)</f>
        <v>0</v>
      </c>
      <c r="AR444" s="124" t="s">
        <v>141</v>
      </c>
      <c r="AT444" s="131" t="s">
        <v>73</v>
      </c>
      <c r="AU444" s="131" t="s">
        <v>82</v>
      </c>
      <c r="AY444" s="124" t="s">
        <v>133</v>
      </c>
      <c r="BK444" s="132">
        <f>SUM(BK445:BK456)</f>
        <v>0</v>
      </c>
    </row>
    <row r="445" spans="2:65" s="1" customFormat="1" ht="24.2" customHeight="1">
      <c r="B445" s="28"/>
      <c r="C445" s="149" t="s">
        <v>1335</v>
      </c>
      <c r="D445" s="149" t="s">
        <v>161</v>
      </c>
      <c r="E445" s="150" t="s">
        <v>1336</v>
      </c>
      <c r="F445" s="151" t="s">
        <v>1337</v>
      </c>
      <c r="G445" s="152" t="s">
        <v>1338</v>
      </c>
      <c r="H445" s="153">
        <v>10</v>
      </c>
      <c r="I445" s="154"/>
      <c r="J445" s="155">
        <f t="shared" ref="J445:J456" si="114">ROUND(I445*H445,2)</f>
        <v>0</v>
      </c>
      <c r="K445" s="156"/>
      <c r="L445" s="157"/>
      <c r="M445" s="158" t="s">
        <v>1</v>
      </c>
      <c r="N445" s="159" t="s">
        <v>40</v>
      </c>
      <c r="P445" s="145">
        <f t="shared" ref="P445:P456" si="115">O445*H445</f>
        <v>0</v>
      </c>
      <c r="Q445" s="145">
        <v>1.9000000000000001E-4</v>
      </c>
      <c r="R445" s="145">
        <f t="shared" ref="R445:R456" si="116">Q445*H445</f>
        <v>1.9000000000000002E-3</v>
      </c>
      <c r="S445" s="145">
        <v>0</v>
      </c>
      <c r="T445" s="146">
        <f t="shared" ref="T445:T456" si="117">S445*H445</f>
        <v>0</v>
      </c>
      <c r="AR445" s="147" t="s">
        <v>164</v>
      </c>
      <c r="AT445" s="147" t="s">
        <v>161</v>
      </c>
      <c r="AU445" s="147" t="s">
        <v>141</v>
      </c>
      <c r="AY445" s="13" t="s">
        <v>133</v>
      </c>
      <c r="BE445" s="148">
        <f t="shared" ref="BE445:BE456" si="118">IF(N445="základná",J445,0)</f>
        <v>0</v>
      </c>
      <c r="BF445" s="148">
        <f t="shared" ref="BF445:BF456" si="119">IF(N445="znížená",J445,0)</f>
        <v>0</v>
      </c>
      <c r="BG445" s="148">
        <f t="shared" ref="BG445:BG456" si="120">IF(N445="zákl. prenesená",J445,0)</f>
        <v>0</v>
      </c>
      <c r="BH445" s="148">
        <f t="shared" ref="BH445:BH456" si="121">IF(N445="zníž. prenesená",J445,0)</f>
        <v>0</v>
      </c>
      <c r="BI445" s="148">
        <f t="shared" ref="BI445:BI456" si="122">IF(N445="nulová",J445,0)</f>
        <v>0</v>
      </c>
      <c r="BJ445" s="13" t="s">
        <v>141</v>
      </c>
      <c r="BK445" s="148">
        <f t="shared" ref="BK445:BK456" si="123">ROUND(I445*H445,2)</f>
        <v>0</v>
      </c>
      <c r="BL445" s="13" t="s">
        <v>140</v>
      </c>
      <c r="BM445" s="147" t="s">
        <v>1339</v>
      </c>
    </row>
    <row r="446" spans="2:65" s="1" customFormat="1" ht="21.75" customHeight="1">
      <c r="B446" s="28"/>
      <c r="C446" s="135" t="s">
        <v>1340</v>
      </c>
      <c r="D446" s="135" t="s">
        <v>136</v>
      </c>
      <c r="E446" s="136" t="s">
        <v>1341</v>
      </c>
      <c r="F446" s="137" t="s">
        <v>1342</v>
      </c>
      <c r="G446" s="138" t="s">
        <v>263</v>
      </c>
      <c r="H446" s="139">
        <v>33</v>
      </c>
      <c r="I446" s="140"/>
      <c r="J446" s="141">
        <f t="shared" si="114"/>
        <v>0</v>
      </c>
      <c r="K446" s="142"/>
      <c r="L446" s="28"/>
      <c r="M446" s="143" t="s">
        <v>1</v>
      </c>
      <c r="N446" s="144" t="s">
        <v>40</v>
      </c>
      <c r="P446" s="145">
        <f t="shared" si="115"/>
        <v>0</v>
      </c>
      <c r="Q446" s="145">
        <v>4.0020000000000003E-3</v>
      </c>
      <c r="R446" s="145">
        <f t="shared" si="116"/>
        <v>0.13206600000000002</v>
      </c>
      <c r="S446" s="145">
        <v>0</v>
      </c>
      <c r="T446" s="146">
        <f t="shared" si="117"/>
        <v>0</v>
      </c>
      <c r="AR446" s="147" t="s">
        <v>140</v>
      </c>
      <c r="AT446" s="147" t="s">
        <v>136</v>
      </c>
      <c r="AU446" s="147" t="s">
        <v>141</v>
      </c>
      <c r="AY446" s="13" t="s">
        <v>133</v>
      </c>
      <c r="BE446" s="148">
        <f t="shared" si="118"/>
        <v>0</v>
      </c>
      <c r="BF446" s="148">
        <f t="shared" si="119"/>
        <v>0</v>
      </c>
      <c r="BG446" s="148">
        <f t="shared" si="120"/>
        <v>0</v>
      </c>
      <c r="BH446" s="148">
        <f t="shared" si="121"/>
        <v>0</v>
      </c>
      <c r="BI446" s="148">
        <f t="shared" si="122"/>
        <v>0</v>
      </c>
      <c r="BJ446" s="13" t="s">
        <v>141</v>
      </c>
      <c r="BK446" s="148">
        <f t="shared" si="123"/>
        <v>0</v>
      </c>
      <c r="BL446" s="13" t="s">
        <v>140</v>
      </c>
      <c r="BM446" s="147" t="s">
        <v>1343</v>
      </c>
    </row>
    <row r="447" spans="2:65" s="1" customFormat="1" ht="33" customHeight="1">
      <c r="B447" s="28"/>
      <c r="C447" s="149" t="s">
        <v>1344</v>
      </c>
      <c r="D447" s="149" t="s">
        <v>161</v>
      </c>
      <c r="E447" s="150" t="s">
        <v>1345</v>
      </c>
      <c r="F447" s="151" t="s">
        <v>1346</v>
      </c>
      <c r="G447" s="152" t="s">
        <v>263</v>
      </c>
      <c r="H447" s="153">
        <v>2</v>
      </c>
      <c r="I447" s="154"/>
      <c r="J447" s="155">
        <f t="shared" si="114"/>
        <v>0</v>
      </c>
      <c r="K447" s="156"/>
      <c r="L447" s="157"/>
      <c r="M447" s="158" t="s">
        <v>1</v>
      </c>
      <c r="N447" s="159" t="s">
        <v>40</v>
      </c>
      <c r="P447" s="145">
        <f t="shared" si="115"/>
        <v>0</v>
      </c>
      <c r="Q447" s="145">
        <v>6.0000000000000002E-5</v>
      </c>
      <c r="R447" s="145">
        <f t="shared" si="116"/>
        <v>1.2E-4</v>
      </c>
      <c r="S447" s="145">
        <v>0</v>
      </c>
      <c r="T447" s="146">
        <f t="shared" si="117"/>
        <v>0</v>
      </c>
      <c r="AR447" s="147" t="s">
        <v>164</v>
      </c>
      <c r="AT447" s="147" t="s">
        <v>161</v>
      </c>
      <c r="AU447" s="147" t="s">
        <v>141</v>
      </c>
      <c r="AY447" s="13" t="s">
        <v>133</v>
      </c>
      <c r="BE447" s="148">
        <f t="shared" si="118"/>
        <v>0</v>
      </c>
      <c r="BF447" s="148">
        <f t="shared" si="119"/>
        <v>0</v>
      </c>
      <c r="BG447" s="148">
        <f t="shared" si="120"/>
        <v>0</v>
      </c>
      <c r="BH447" s="148">
        <f t="shared" si="121"/>
        <v>0</v>
      </c>
      <c r="BI447" s="148">
        <f t="shared" si="122"/>
        <v>0</v>
      </c>
      <c r="BJ447" s="13" t="s">
        <v>141</v>
      </c>
      <c r="BK447" s="148">
        <f t="shared" si="123"/>
        <v>0</v>
      </c>
      <c r="BL447" s="13" t="s">
        <v>140</v>
      </c>
      <c r="BM447" s="147" t="s">
        <v>1347</v>
      </c>
    </row>
    <row r="448" spans="2:65" s="1" customFormat="1" ht="33" customHeight="1">
      <c r="B448" s="28"/>
      <c r="C448" s="149" t="s">
        <v>1348</v>
      </c>
      <c r="D448" s="149" t="s">
        <v>161</v>
      </c>
      <c r="E448" s="150" t="s">
        <v>1349</v>
      </c>
      <c r="F448" s="151" t="s">
        <v>1350</v>
      </c>
      <c r="G448" s="152" t="s">
        <v>263</v>
      </c>
      <c r="H448" s="153">
        <v>2</v>
      </c>
      <c r="I448" s="154"/>
      <c r="J448" s="155">
        <f t="shared" si="114"/>
        <v>0</v>
      </c>
      <c r="K448" s="156"/>
      <c r="L448" s="157"/>
      <c r="M448" s="158" t="s">
        <v>1</v>
      </c>
      <c r="N448" s="159" t="s">
        <v>40</v>
      </c>
      <c r="P448" s="145">
        <f t="shared" si="115"/>
        <v>0</v>
      </c>
      <c r="Q448" s="145">
        <v>5.0000000000000002E-5</v>
      </c>
      <c r="R448" s="145">
        <f t="shared" si="116"/>
        <v>1E-4</v>
      </c>
      <c r="S448" s="145">
        <v>0</v>
      </c>
      <c r="T448" s="146">
        <f t="shared" si="117"/>
        <v>0</v>
      </c>
      <c r="AR448" s="147" t="s">
        <v>164</v>
      </c>
      <c r="AT448" s="147" t="s">
        <v>161</v>
      </c>
      <c r="AU448" s="147" t="s">
        <v>141</v>
      </c>
      <c r="AY448" s="13" t="s">
        <v>133</v>
      </c>
      <c r="BE448" s="148">
        <f t="shared" si="118"/>
        <v>0</v>
      </c>
      <c r="BF448" s="148">
        <f t="shared" si="119"/>
        <v>0</v>
      </c>
      <c r="BG448" s="148">
        <f t="shared" si="120"/>
        <v>0</v>
      </c>
      <c r="BH448" s="148">
        <f t="shared" si="121"/>
        <v>0</v>
      </c>
      <c r="BI448" s="148">
        <f t="shared" si="122"/>
        <v>0</v>
      </c>
      <c r="BJ448" s="13" t="s">
        <v>141</v>
      </c>
      <c r="BK448" s="148">
        <f t="shared" si="123"/>
        <v>0</v>
      </c>
      <c r="BL448" s="13" t="s">
        <v>140</v>
      </c>
      <c r="BM448" s="147" t="s">
        <v>1351</v>
      </c>
    </row>
    <row r="449" spans="2:65" s="1" customFormat="1" ht="33" customHeight="1">
      <c r="B449" s="28"/>
      <c r="C449" s="149" t="s">
        <v>1352</v>
      </c>
      <c r="D449" s="149" t="s">
        <v>161</v>
      </c>
      <c r="E449" s="150" t="s">
        <v>1353</v>
      </c>
      <c r="F449" s="151" t="s">
        <v>1354</v>
      </c>
      <c r="G449" s="152" t="s">
        <v>263</v>
      </c>
      <c r="H449" s="153">
        <v>3</v>
      </c>
      <c r="I449" s="154"/>
      <c r="J449" s="155">
        <f t="shared" si="114"/>
        <v>0</v>
      </c>
      <c r="K449" s="156"/>
      <c r="L449" s="157"/>
      <c r="M449" s="158" t="s">
        <v>1</v>
      </c>
      <c r="N449" s="159" t="s">
        <v>40</v>
      </c>
      <c r="P449" s="145">
        <f t="shared" si="115"/>
        <v>0</v>
      </c>
      <c r="Q449" s="145">
        <v>5.0000000000000002E-5</v>
      </c>
      <c r="R449" s="145">
        <f t="shared" si="116"/>
        <v>1.5000000000000001E-4</v>
      </c>
      <c r="S449" s="145">
        <v>0</v>
      </c>
      <c r="T449" s="146">
        <f t="shared" si="117"/>
        <v>0</v>
      </c>
      <c r="AR449" s="147" t="s">
        <v>164</v>
      </c>
      <c r="AT449" s="147" t="s">
        <v>161</v>
      </c>
      <c r="AU449" s="147" t="s">
        <v>141</v>
      </c>
      <c r="AY449" s="13" t="s">
        <v>133</v>
      </c>
      <c r="BE449" s="148">
        <f t="shared" si="118"/>
        <v>0</v>
      </c>
      <c r="BF449" s="148">
        <f t="shared" si="119"/>
        <v>0</v>
      </c>
      <c r="BG449" s="148">
        <f t="shared" si="120"/>
        <v>0</v>
      </c>
      <c r="BH449" s="148">
        <f t="shared" si="121"/>
        <v>0</v>
      </c>
      <c r="BI449" s="148">
        <f t="shared" si="122"/>
        <v>0</v>
      </c>
      <c r="BJ449" s="13" t="s">
        <v>141</v>
      </c>
      <c r="BK449" s="148">
        <f t="shared" si="123"/>
        <v>0</v>
      </c>
      <c r="BL449" s="13" t="s">
        <v>140</v>
      </c>
      <c r="BM449" s="147" t="s">
        <v>1355</v>
      </c>
    </row>
    <row r="450" spans="2:65" s="1" customFormat="1" ht="33" customHeight="1">
      <c r="B450" s="28"/>
      <c r="C450" s="149" t="s">
        <v>1356</v>
      </c>
      <c r="D450" s="149" t="s">
        <v>161</v>
      </c>
      <c r="E450" s="150" t="s">
        <v>1357</v>
      </c>
      <c r="F450" s="151" t="s">
        <v>1358</v>
      </c>
      <c r="G450" s="152" t="s">
        <v>263</v>
      </c>
      <c r="H450" s="153">
        <v>2</v>
      </c>
      <c r="I450" s="154"/>
      <c r="J450" s="155">
        <f t="shared" si="114"/>
        <v>0</v>
      </c>
      <c r="K450" s="156"/>
      <c r="L450" s="157"/>
      <c r="M450" s="158" t="s">
        <v>1</v>
      </c>
      <c r="N450" s="159" t="s">
        <v>40</v>
      </c>
      <c r="P450" s="145">
        <f t="shared" si="115"/>
        <v>0</v>
      </c>
      <c r="Q450" s="145">
        <v>8.0000000000000007E-5</v>
      </c>
      <c r="R450" s="145">
        <f t="shared" si="116"/>
        <v>1.6000000000000001E-4</v>
      </c>
      <c r="S450" s="145">
        <v>0</v>
      </c>
      <c r="T450" s="146">
        <f t="shared" si="117"/>
        <v>0</v>
      </c>
      <c r="AR450" s="147" t="s">
        <v>164</v>
      </c>
      <c r="AT450" s="147" t="s">
        <v>161</v>
      </c>
      <c r="AU450" s="147" t="s">
        <v>141</v>
      </c>
      <c r="AY450" s="13" t="s">
        <v>133</v>
      </c>
      <c r="BE450" s="148">
        <f t="shared" si="118"/>
        <v>0</v>
      </c>
      <c r="BF450" s="148">
        <f t="shared" si="119"/>
        <v>0</v>
      </c>
      <c r="BG450" s="148">
        <f t="shared" si="120"/>
        <v>0</v>
      </c>
      <c r="BH450" s="148">
        <f t="shared" si="121"/>
        <v>0</v>
      </c>
      <c r="BI450" s="148">
        <f t="shared" si="122"/>
        <v>0</v>
      </c>
      <c r="BJ450" s="13" t="s">
        <v>141</v>
      </c>
      <c r="BK450" s="148">
        <f t="shared" si="123"/>
        <v>0</v>
      </c>
      <c r="BL450" s="13" t="s">
        <v>140</v>
      </c>
      <c r="BM450" s="147" t="s">
        <v>1359</v>
      </c>
    </row>
    <row r="451" spans="2:65" s="1" customFormat="1" ht="24.2" customHeight="1">
      <c r="B451" s="28"/>
      <c r="C451" s="149" t="s">
        <v>1360</v>
      </c>
      <c r="D451" s="149" t="s">
        <v>161</v>
      </c>
      <c r="E451" s="150" t="s">
        <v>1361</v>
      </c>
      <c r="F451" s="151" t="s">
        <v>1362</v>
      </c>
      <c r="G451" s="152" t="s">
        <v>263</v>
      </c>
      <c r="H451" s="153">
        <v>3</v>
      </c>
      <c r="I451" s="154"/>
      <c r="J451" s="155">
        <f t="shared" si="114"/>
        <v>0</v>
      </c>
      <c r="K451" s="156"/>
      <c r="L451" s="157"/>
      <c r="M451" s="158" t="s">
        <v>1</v>
      </c>
      <c r="N451" s="159" t="s">
        <v>40</v>
      </c>
      <c r="P451" s="145">
        <f t="shared" si="115"/>
        <v>0</v>
      </c>
      <c r="Q451" s="145">
        <v>1E-4</v>
      </c>
      <c r="R451" s="145">
        <f t="shared" si="116"/>
        <v>3.0000000000000003E-4</v>
      </c>
      <c r="S451" s="145">
        <v>0</v>
      </c>
      <c r="T451" s="146">
        <f t="shared" si="117"/>
        <v>0</v>
      </c>
      <c r="AR451" s="147" t="s">
        <v>164</v>
      </c>
      <c r="AT451" s="147" t="s">
        <v>161</v>
      </c>
      <c r="AU451" s="147" t="s">
        <v>141</v>
      </c>
      <c r="AY451" s="13" t="s">
        <v>133</v>
      </c>
      <c r="BE451" s="148">
        <f t="shared" si="118"/>
        <v>0</v>
      </c>
      <c r="BF451" s="148">
        <f t="shared" si="119"/>
        <v>0</v>
      </c>
      <c r="BG451" s="148">
        <f t="shared" si="120"/>
        <v>0</v>
      </c>
      <c r="BH451" s="148">
        <f t="shared" si="121"/>
        <v>0</v>
      </c>
      <c r="BI451" s="148">
        <f t="shared" si="122"/>
        <v>0</v>
      </c>
      <c r="BJ451" s="13" t="s">
        <v>141</v>
      </c>
      <c r="BK451" s="148">
        <f t="shared" si="123"/>
        <v>0</v>
      </c>
      <c r="BL451" s="13" t="s">
        <v>140</v>
      </c>
      <c r="BM451" s="147" t="s">
        <v>1363</v>
      </c>
    </row>
    <row r="452" spans="2:65" s="1" customFormat="1" ht="33" customHeight="1">
      <c r="B452" s="28"/>
      <c r="C452" s="149" t="s">
        <v>1364</v>
      </c>
      <c r="D452" s="149" t="s">
        <v>161</v>
      </c>
      <c r="E452" s="150" t="s">
        <v>1365</v>
      </c>
      <c r="F452" s="151" t="s">
        <v>1366</v>
      </c>
      <c r="G452" s="152" t="s">
        <v>263</v>
      </c>
      <c r="H452" s="153">
        <v>5</v>
      </c>
      <c r="I452" s="154"/>
      <c r="J452" s="155">
        <f t="shared" si="114"/>
        <v>0</v>
      </c>
      <c r="K452" s="156"/>
      <c r="L452" s="157"/>
      <c r="M452" s="158" t="s">
        <v>1</v>
      </c>
      <c r="N452" s="159" t="s">
        <v>40</v>
      </c>
      <c r="P452" s="145">
        <f t="shared" si="115"/>
        <v>0</v>
      </c>
      <c r="Q452" s="145">
        <v>1E-4</v>
      </c>
      <c r="R452" s="145">
        <f t="shared" si="116"/>
        <v>5.0000000000000001E-4</v>
      </c>
      <c r="S452" s="145">
        <v>0</v>
      </c>
      <c r="T452" s="146">
        <f t="shared" si="117"/>
        <v>0</v>
      </c>
      <c r="AR452" s="147" t="s">
        <v>164</v>
      </c>
      <c r="AT452" s="147" t="s">
        <v>161</v>
      </c>
      <c r="AU452" s="147" t="s">
        <v>141</v>
      </c>
      <c r="AY452" s="13" t="s">
        <v>133</v>
      </c>
      <c r="BE452" s="148">
        <f t="shared" si="118"/>
        <v>0</v>
      </c>
      <c r="BF452" s="148">
        <f t="shared" si="119"/>
        <v>0</v>
      </c>
      <c r="BG452" s="148">
        <f t="shared" si="120"/>
        <v>0</v>
      </c>
      <c r="BH452" s="148">
        <f t="shared" si="121"/>
        <v>0</v>
      </c>
      <c r="BI452" s="148">
        <f t="shared" si="122"/>
        <v>0</v>
      </c>
      <c r="BJ452" s="13" t="s">
        <v>141</v>
      </c>
      <c r="BK452" s="148">
        <f t="shared" si="123"/>
        <v>0</v>
      </c>
      <c r="BL452" s="13" t="s">
        <v>140</v>
      </c>
      <c r="BM452" s="147" t="s">
        <v>1367</v>
      </c>
    </row>
    <row r="453" spans="2:65" s="1" customFormat="1" ht="24.2" customHeight="1">
      <c r="B453" s="28"/>
      <c r="C453" s="149" t="s">
        <v>1368</v>
      </c>
      <c r="D453" s="149" t="s">
        <v>161</v>
      </c>
      <c r="E453" s="150" t="s">
        <v>1369</v>
      </c>
      <c r="F453" s="151" t="s">
        <v>1370</v>
      </c>
      <c r="G453" s="152" t="s">
        <v>263</v>
      </c>
      <c r="H453" s="153">
        <v>2</v>
      </c>
      <c r="I453" s="154"/>
      <c r="J453" s="155">
        <f t="shared" si="114"/>
        <v>0</v>
      </c>
      <c r="K453" s="156"/>
      <c r="L453" s="157"/>
      <c r="M453" s="158" t="s">
        <v>1</v>
      </c>
      <c r="N453" s="159" t="s">
        <v>40</v>
      </c>
      <c r="P453" s="145">
        <f t="shared" si="115"/>
        <v>0</v>
      </c>
      <c r="Q453" s="145">
        <v>1.2999999999999999E-4</v>
      </c>
      <c r="R453" s="145">
        <f t="shared" si="116"/>
        <v>2.5999999999999998E-4</v>
      </c>
      <c r="S453" s="145">
        <v>0</v>
      </c>
      <c r="T453" s="146">
        <f t="shared" si="117"/>
        <v>0</v>
      </c>
      <c r="AR453" s="147" t="s">
        <v>164</v>
      </c>
      <c r="AT453" s="147" t="s">
        <v>161</v>
      </c>
      <c r="AU453" s="147" t="s">
        <v>141</v>
      </c>
      <c r="AY453" s="13" t="s">
        <v>133</v>
      </c>
      <c r="BE453" s="148">
        <f t="shared" si="118"/>
        <v>0</v>
      </c>
      <c r="BF453" s="148">
        <f t="shared" si="119"/>
        <v>0</v>
      </c>
      <c r="BG453" s="148">
        <f t="shared" si="120"/>
        <v>0</v>
      </c>
      <c r="BH453" s="148">
        <f t="shared" si="121"/>
        <v>0</v>
      </c>
      <c r="BI453" s="148">
        <f t="shared" si="122"/>
        <v>0</v>
      </c>
      <c r="BJ453" s="13" t="s">
        <v>141</v>
      </c>
      <c r="BK453" s="148">
        <f t="shared" si="123"/>
        <v>0</v>
      </c>
      <c r="BL453" s="13" t="s">
        <v>140</v>
      </c>
      <c r="BM453" s="147" t="s">
        <v>1371</v>
      </c>
    </row>
    <row r="454" spans="2:65" s="1" customFormat="1" ht="33" customHeight="1">
      <c r="B454" s="28"/>
      <c r="C454" s="149" t="s">
        <v>1372</v>
      </c>
      <c r="D454" s="149" t="s">
        <v>161</v>
      </c>
      <c r="E454" s="150" t="s">
        <v>1373</v>
      </c>
      <c r="F454" s="151" t="s">
        <v>1374</v>
      </c>
      <c r="G454" s="152" t="s">
        <v>263</v>
      </c>
      <c r="H454" s="153">
        <v>12</v>
      </c>
      <c r="I454" s="154"/>
      <c r="J454" s="155">
        <f t="shared" si="114"/>
        <v>0</v>
      </c>
      <c r="K454" s="156"/>
      <c r="L454" s="157"/>
      <c r="M454" s="158" t="s">
        <v>1</v>
      </c>
      <c r="N454" s="159" t="s">
        <v>40</v>
      </c>
      <c r="P454" s="145">
        <f t="shared" si="115"/>
        <v>0</v>
      </c>
      <c r="Q454" s="145">
        <v>1.3999999999999999E-4</v>
      </c>
      <c r="R454" s="145">
        <f t="shared" si="116"/>
        <v>1.6799999999999999E-3</v>
      </c>
      <c r="S454" s="145">
        <v>0</v>
      </c>
      <c r="T454" s="146">
        <f t="shared" si="117"/>
        <v>0</v>
      </c>
      <c r="AR454" s="147" t="s">
        <v>164</v>
      </c>
      <c r="AT454" s="147" t="s">
        <v>161</v>
      </c>
      <c r="AU454" s="147" t="s">
        <v>141</v>
      </c>
      <c r="AY454" s="13" t="s">
        <v>133</v>
      </c>
      <c r="BE454" s="148">
        <f t="shared" si="118"/>
        <v>0</v>
      </c>
      <c r="BF454" s="148">
        <f t="shared" si="119"/>
        <v>0</v>
      </c>
      <c r="BG454" s="148">
        <f t="shared" si="120"/>
        <v>0</v>
      </c>
      <c r="BH454" s="148">
        <f t="shared" si="121"/>
        <v>0</v>
      </c>
      <c r="BI454" s="148">
        <f t="shared" si="122"/>
        <v>0</v>
      </c>
      <c r="BJ454" s="13" t="s">
        <v>141</v>
      </c>
      <c r="BK454" s="148">
        <f t="shared" si="123"/>
        <v>0</v>
      </c>
      <c r="BL454" s="13" t="s">
        <v>140</v>
      </c>
      <c r="BM454" s="147" t="s">
        <v>1375</v>
      </c>
    </row>
    <row r="455" spans="2:65" s="1" customFormat="1" ht="33" customHeight="1">
      <c r="B455" s="28"/>
      <c r="C455" s="149" t="s">
        <v>1376</v>
      </c>
      <c r="D455" s="149" t="s">
        <v>161</v>
      </c>
      <c r="E455" s="150" t="s">
        <v>1377</v>
      </c>
      <c r="F455" s="151" t="s">
        <v>1378</v>
      </c>
      <c r="G455" s="152" t="s">
        <v>263</v>
      </c>
      <c r="H455" s="153">
        <v>2</v>
      </c>
      <c r="I455" s="154"/>
      <c r="J455" s="155">
        <f t="shared" si="114"/>
        <v>0</v>
      </c>
      <c r="K455" s="156"/>
      <c r="L455" s="157"/>
      <c r="M455" s="158" t="s">
        <v>1</v>
      </c>
      <c r="N455" s="159" t="s">
        <v>40</v>
      </c>
      <c r="P455" s="145">
        <f t="shared" si="115"/>
        <v>0</v>
      </c>
      <c r="Q455" s="145">
        <v>1.9000000000000001E-4</v>
      </c>
      <c r="R455" s="145">
        <f t="shared" si="116"/>
        <v>3.8000000000000002E-4</v>
      </c>
      <c r="S455" s="145">
        <v>0</v>
      </c>
      <c r="T455" s="146">
        <f t="shared" si="117"/>
        <v>0</v>
      </c>
      <c r="AR455" s="147" t="s">
        <v>164</v>
      </c>
      <c r="AT455" s="147" t="s">
        <v>161</v>
      </c>
      <c r="AU455" s="147" t="s">
        <v>141</v>
      </c>
      <c r="AY455" s="13" t="s">
        <v>133</v>
      </c>
      <c r="BE455" s="148">
        <f t="shared" si="118"/>
        <v>0</v>
      </c>
      <c r="BF455" s="148">
        <f t="shared" si="119"/>
        <v>0</v>
      </c>
      <c r="BG455" s="148">
        <f t="shared" si="120"/>
        <v>0</v>
      </c>
      <c r="BH455" s="148">
        <f t="shared" si="121"/>
        <v>0</v>
      </c>
      <c r="BI455" s="148">
        <f t="shared" si="122"/>
        <v>0</v>
      </c>
      <c r="BJ455" s="13" t="s">
        <v>141</v>
      </c>
      <c r="BK455" s="148">
        <f t="shared" si="123"/>
        <v>0</v>
      </c>
      <c r="BL455" s="13" t="s">
        <v>140</v>
      </c>
      <c r="BM455" s="147" t="s">
        <v>1379</v>
      </c>
    </row>
    <row r="456" spans="2:65" s="1" customFormat="1" ht="21.75" customHeight="1">
      <c r="B456" s="28"/>
      <c r="C456" s="149" t="s">
        <v>1380</v>
      </c>
      <c r="D456" s="149" t="s">
        <v>161</v>
      </c>
      <c r="E456" s="150" t="s">
        <v>1381</v>
      </c>
      <c r="F456" s="151" t="s">
        <v>1382</v>
      </c>
      <c r="G456" s="152" t="s">
        <v>263</v>
      </c>
      <c r="H456" s="153">
        <v>30</v>
      </c>
      <c r="I456" s="154"/>
      <c r="J456" s="155">
        <f t="shared" si="114"/>
        <v>0</v>
      </c>
      <c r="K456" s="156"/>
      <c r="L456" s="157"/>
      <c r="M456" s="158" t="s">
        <v>1</v>
      </c>
      <c r="N456" s="159" t="s">
        <v>40</v>
      </c>
      <c r="P456" s="145">
        <f t="shared" si="115"/>
        <v>0</v>
      </c>
      <c r="Q456" s="145">
        <v>3.4000000000000002E-4</v>
      </c>
      <c r="R456" s="145">
        <f t="shared" si="116"/>
        <v>1.0200000000000001E-2</v>
      </c>
      <c r="S456" s="145">
        <v>0</v>
      </c>
      <c r="T456" s="146">
        <f t="shared" si="117"/>
        <v>0</v>
      </c>
      <c r="AR456" s="147" t="s">
        <v>164</v>
      </c>
      <c r="AT456" s="147" t="s">
        <v>161</v>
      </c>
      <c r="AU456" s="147" t="s">
        <v>141</v>
      </c>
      <c r="AY456" s="13" t="s">
        <v>133</v>
      </c>
      <c r="BE456" s="148">
        <f t="shared" si="118"/>
        <v>0</v>
      </c>
      <c r="BF456" s="148">
        <f t="shared" si="119"/>
        <v>0</v>
      </c>
      <c r="BG456" s="148">
        <f t="shared" si="120"/>
        <v>0</v>
      </c>
      <c r="BH456" s="148">
        <f t="shared" si="121"/>
        <v>0</v>
      </c>
      <c r="BI456" s="148">
        <f t="shared" si="122"/>
        <v>0</v>
      </c>
      <c r="BJ456" s="13" t="s">
        <v>141</v>
      </c>
      <c r="BK456" s="148">
        <f t="shared" si="123"/>
        <v>0</v>
      </c>
      <c r="BL456" s="13" t="s">
        <v>140</v>
      </c>
      <c r="BM456" s="147" t="s">
        <v>1383</v>
      </c>
    </row>
    <row r="457" spans="2:65" s="11" customFormat="1" ht="22.9" customHeight="1">
      <c r="B457" s="123"/>
      <c r="D457" s="124" t="s">
        <v>73</v>
      </c>
      <c r="E457" s="133" t="s">
        <v>1384</v>
      </c>
      <c r="F457" s="133" t="s">
        <v>1385</v>
      </c>
      <c r="I457" s="126"/>
      <c r="J457" s="134">
        <f>BK457</f>
        <v>0</v>
      </c>
      <c r="L457" s="123"/>
      <c r="M457" s="128"/>
      <c r="P457" s="129">
        <f>SUM(P458:P465)</f>
        <v>0</v>
      </c>
      <c r="R457" s="129">
        <f>SUM(R458:R465)</f>
        <v>8.8700000000000001E-2</v>
      </c>
      <c r="T457" s="130">
        <f>SUM(T458:T465)</f>
        <v>0</v>
      </c>
      <c r="AR457" s="124" t="s">
        <v>141</v>
      </c>
      <c r="AT457" s="131" t="s">
        <v>73</v>
      </c>
      <c r="AU457" s="131" t="s">
        <v>82</v>
      </c>
      <c r="AY457" s="124" t="s">
        <v>133</v>
      </c>
      <c r="BK457" s="132">
        <f>SUM(BK458:BK465)</f>
        <v>0</v>
      </c>
    </row>
    <row r="458" spans="2:65" s="1" customFormat="1" ht="21.75" customHeight="1">
      <c r="B458" s="28"/>
      <c r="C458" s="135" t="s">
        <v>1386</v>
      </c>
      <c r="D458" s="135" t="s">
        <v>136</v>
      </c>
      <c r="E458" s="136" t="s">
        <v>1387</v>
      </c>
      <c r="F458" s="137" t="s">
        <v>1388</v>
      </c>
      <c r="G458" s="138" t="s">
        <v>263</v>
      </c>
      <c r="H458" s="139">
        <v>3</v>
      </c>
      <c r="I458" s="140"/>
      <c r="J458" s="141">
        <f t="shared" ref="J458:J465" si="124">ROUND(I458*H458,2)</f>
        <v>0</v>
      </c>
      <c r="K458" s="142"/>
      <c r="L458" s="28"/>
      <c r="M458" s="143" t="s">
        <v>1</v>
      </c>
      <c r="N458" s="144" t="s">
        <v>40</v>
      </c>
      <c r="P458" s="145">
        <f t="shared" ref="P458:P465" si="125">O458*H458</f>
        <v>0</v>
      </c>
      <c r="Q458" s="145">
        <v>0</v>
      </c>
      <c r="R458" s="145">
        <f t="shared" ref="R458:R465" si="126">Q458*H458</f>
        <v>0</v>
      </c>
      <c r="S458" s="145">
        <v>0</v>
      </c>
      <c r="T458" s="146">
        <f t="shared" ref="T458:T465" si="127">S458*H458</f>
        <v>0</v>
      </c>
      <c r="AR458" s="147" t="s">
        <v>211</v>
      </c>
      <c r="AT458" s="147" t="s">
        <v>136</v>
      </c>
      <c r="AU458" s="147" t="s">
        <v>141</v>
      </c>
      <c r="AY458" s="13" t="s">
        <v>133</v>
      </c>
      <c r="BE458" s="148">
        <f t="shared" ref="BE458:BE465" si="128">IF(N458="základná",J458,0)</f>
        <v>0</v>
      </c>
      <c r="BF458" s="148">
        <f t="shared" ref="BF458:BF465" si="129">IF(N458="znížená",J458,0)</f>
        <v>0</v>
      </c>
      <c r="BG458" s="148">
        <f t="shared" ref="BG458:BG465" si="130">IF(N458="zákl. prenesená",J458,0)</f>
        <v>0</v>
      </c>
      <c r="BH458" s="148">
        <f t="shared" ref="BH458:BH465" si="131">IF(N458="zníž. prenesená",J458,0)</f>
        <v>0</v>
      </c>
      <c r="BI458" s="148">
        <f t="shared" ref="BI458:BI465" si="132">IF(N458="nulová",J458,0)</f>
        <v>0</v>
      </c>
      <c r="BJ458" s="13" t="s">
        <v>141</v>
      </c>
      <c r="BK458" s="148">
        <f t="shared" ref="BK458:BK465" si="133">ROUND(I458*H458,2)</f>
        <v>0</v>
      </c>
      <c r="BL458" s="13" t="s">
        <v>211</v>
      </c>
      <c r="BM458" s="147" t="s">
        <v>1389</v>
      </c>
    </row>
    <row r="459" spans="2:65" s="1" customFormat="1" ht="24.2" customHeight="1">
      <c r="B459" s="28"/>
      <c r="C459" s="149" t="s">
        <v>1390</v>
      </c>
      <c r="D459" s="149" t="s">
        <v>161</v>
      </c>
      <c r="E459" s="150" t="s">
        <v>1391</v>
      </c>
      <c r="F459" s="151" t="s">
        <v>1392</v>
      </c>
      <c r="G459" s="152" t="s">
        <v>263</v>
      </c>
      <c r="H459" s="153">
        <v>3</v>
      </c>
      <c r="I459" s="154"/>
      <c r="J459" s="155">
        <f t="shared" si="124"/>
        <v>0</v>
      </c>
      <c r="K459" s="156"/>
      <c r="L459" s="157"/>
      <c r="M459" s="158" t="s">
        <v>1</v>
      </c>
      <c r="N459" s="159" t="s">
        <v>40</v>
      </c>
      <c r="P459" s="145">
        <f t="shared" si="125"/>
        <v>0</v>
      </c>
      <c r="Q459" s="145">
        <v>1.2999999999999999E-2</v>
      </c>
      <c r="R459" s="145">
        <f t="shared" si="126"/>
        <v>3.9E-2</v>
      </c>
      <c r="S459" s="145">
        <v>0</v>
      </c>
      <c r="T459" s="146">
        <f t="shared" si="127"/>
        <v>0</v>
      </c>
      <c r="AR459" s="147" t="s">
        <v>216</v>
      </c>
      <c r="AT459" s="147" t="s">
        <v>161</v>
      </c>
      <c r="AU459" s="147" t="s">
        <v>141</v>
      </c>
      <c r="AY459" s="13" t="s">
        <v>133</v>
      </c>
      <c r="BE459" s="148">
        <f t="shared" si="128"/>
        <v>0</v>
      </c>
      <c r="BF459" s="148">
        <f t="shared" si="129"/>
        <v>0</v>
      </c>
      <c r="BG459" s="148">
        <f t="shared" si="130"/>
        <v>0</v>
      </c>
      <c r="BH459" s="148">
        <f t="shared" si="131"/>
        <v>0</v>
      </c>
      <c r="BI459" s="148">
        <f t="shared" si="132"/>
        <v>0</v>
      </c>
      <c r="BJ459" s="13" t="s">
        <v>141</v>
      </c>
      <c r="BK459" s="148">
        <f t="shared" si="133"/>
        <v>0</v>
      </c>
      <c r="BL459" s="13" t="s">
        <v>211</v>
      </c>
      <c r="BM459" s="147" t="s">
        <v>1393</v>
      </c>
    </row>
    <row r="460" spans="2:65" s="1" customFormat="1" ht="24.2" customHeight="1">
      <c r="B460" s="28"/>
      <c r="C460" s="149" t="s">
        <v>1394</v>
      </c>
      <c r="D460" s="149" t="s">
        <v>161</v>
      </c>
      <c r="E460" s="150" t="s">
        <v>1395</v>
      </c>
      <c r="F460" s="151" t="s">
        <v>1396</v>
      </c>
      <c r="G460" s="152" t="s">
        <v>263</v>
      </c>
      <c r="H460" s="153">
        <v>1</v>
      </c>
      <c r="I460" s="154"/>
      <c r="J460" s="155">
        <f t="shared" si="124"/>
        <v>0</v>
      </c>
      <c r="K460" s="156"/>
      <c r="L460" s="157"/>
      <c r="M460" s="158" t="s">
        <v>1</v>
      </c>
      <c r="N460" s="159" t="s">
        <v>40</v>
      </c>
      <c r="P460" s="145">
        <f t="shared" si="125"/>
        <v>0</v>
      </c>
      <c r="Q460" s="145">
        <v>1.6000000000000001E-4</v>
      </c>
      <c r="R460" s="145">
        <f t="shared" si="126"/>
        <v>1.6000000000000001E-4</v>
      </c>
      <c r="S460" s="145">
        <v>0</v>
      </c>
      <c r="T460" s="146">
        <f t="shared" si="127"/>
        <v>0</v>
      </c>
      <c r="AR460" s="147" t="s">
        <v>216</v>
      </c>
      <c r="AT460" s="147" t="s">
        <v>161</v>
      </c>
      <c r="AU460" s="147" t="s">
        <v>141</v>
      </c>
      <c r="AY460" s="13" t="s">
        <v>133</v>
      </c>
      <c r="BE460" s="148">
        <f t="shared" si="128"/>
        <v>0</v>
      </c>
      <c r="BF460" s="148">
        <f t="shared" si="129"/>
        <v>0</v>
      </c>
      <c r="BG460" s="148">
        <f t="shared" si="130"/>
        <v>0</v>
      </c>
      <c r="BH460" s="148">
        <f t="shared" si="131"/>
        <v>0</v>
      </c>
      <c r="BI460" s="148">
        <f t="shared" si="132"/>
        <v>0</v>
      </c>
      <c r="BJ460" s="13" t="s">
        <v>141</v>
      </c>
      <c r="BK460" s="148">
        <f t="shared" si="133"/>
        <v>0</v>
      </c>
      <c r="BL460" s="13" t="s">
        <v>211</v>
      </c>
      <c r="BM460" s="147" t="s">
        <v>1397</v>
      </c>
    </row>
    <row r="461" spans="2:65" s="1" customFormat="1" ht="21.75" customHeight="1">
      <c r="B461" s="28"/>
      <c r="C461" s="149" t="s">
        <v>1398</v>
      </c>
      <c r="D461" s="149" t="s">
        <v>161</v>
      </c>
      <c r="E461" s="150" t="s">
        <v>1399</v>
      </c>
      <c r="F461" s="151" t="s">
        <v>1400</v>
      </c>
      <c r="G461" s="152" t="s">
        <v>263</v>
      </c>
      <c r="H461" s="153">
        <v>2</v>
      </c>
      <c r="I461" s="154"/>
      <c r="J461" s="155">
        <f t="shared" si="124"/>
        <v>0</v>
      </c>
      <c r="K461" s="156"/>
      <c r="L461" s="157"/>
      <c r="M461" s="158" t="s">
        <v>1</v>
      </c>
      <c r="N461" s="159" t="s">
        <v>40</v>
      </c>
      <c r="P461" s="145">
        <f t="shared" si="125"/>
        <v>0</v>
      </c>
      <c r="Q461" s="145">
        <v>4.2000000000000002E-4</v>
      </c>
      <c r="R461" s="145">
        <f t="shared" si="126"/>
        <v>8.4000000000000003E-4</v>
      </c>
      <c r="S461" s="145">
        <v>0</v>
      </c>
      <c r="T461" s="146">
        <f t="shared" si="127"/>
        <v>0</v>
      </c>
      <c r="AR461" s="147" t="s">
        <v>216</v>
      </c>
      <c r="AT461" s="147" t="s">
        <v>161</v>
      </c>
      <c r="AU461" s="147" t="s">
        <v>141</v>
      </c>
      <c r="AY461" s="13" t="s">
        <v>133</v>
      </c>
      <c r="BE461" s="148">
        <f t="shared" si="128"/>
        <v>0</v>
      </c>
      <c r="BF461" s="148">
        <f t="shared" si="129"/>
        <v>0</v>
      </c>
      <c r="BG461" s="148">
        <f t="shared" si="130"/>
        <v>0</v>
      </c>
      <c r="BH461" s="148">
        <f t="shared" si="131"/>
        <v>0</v>
      </c>
      <c r="BI461" s="148">
        <f t="shared" si="132"/>
        <v>0</v>
      </c>
      <c r="BJ461" s="13" t="s">
        <v>141</v>
      </c>
      <c r="BK461" s="148">
        <f t="shared" si="133"/>
        <v>0</v>
      </c>
      <c r="BL461" s="13" t="s">
        <v>211</v>
      </c>
      <c r="BM461" s="147" t="s">
        <v>1401</v>
      </c>
    </row>
    <row r="462" spans="2:65" s="1" customFormat="1" ht="24.2" customHeight="1">
      <c r="B462" s="28"/>
      <c r="C462" s="149" t="s">
        <v>1402</v>
      </c>
      <c r="D462" s="149" t="s">
        <v>161</v>
      </c>
      <c r="E462" s="150" t="s">
        <v>1403</v>
      </c>
      <c r="F462" s="151" t="s">
        <v>1404</v>
      </c>
      <c r="G462" s="152" t="s">
        <v>263</v>
      </c>
      <c r="H462" s="153">
        <v>4</v>
      </c>
      <c r="I462" s="154"/>
      <c r="J462" s="155">
        <f t="shared" si="124"/>
        <v>0</v>
      </c>
      <c r="K462" s="156"/>
      <c r="L462" s="157"/>
      <c r="M462" s="158" t="s">
        <v>1</v>
      </c>
      <c r="N462" s="159" t="s">
        <v>40</v>
      </c>
      <c r="P462" s="145">
        <f t="shared" si="125"/>
        <v>0</v>
      </c>
      <c r="Q462" s="145">
        <v>2.5000000000000001E-4</v>
      </c>
      <c r="R462" s="145">
        <f t="shared" si="126"/>
        <v>1E-3</v>
      </c>
      <c r="S462" s="145">
        <v>0</v>
      </c>
      <c r="T462" s="146">
        <f t="shared" si="127"/>
        <v>0</v>
      </c>
      <c r="AR462" s="147" t="s">
        <v>216</v>
      </c>
      <c r="AT462" s="147" t="s">
        <v>161</v>
      </c>
      <c r="AU462" s="147" t="s">
        <v>141</v>
      </c>
      <c r="AY462" s="13" t="s">
        <v>133</v>
      </c>
      <c r="BE462" s="148">
        <f t="shared" si="128"/>
        <v>0</v>
      </c>
      <c r="BF462" s="148">
        <f t="shared" si="129"/>
        <v>0</v>
      </c>
      <c r="BG462" s="148">
        <f t="shared" si="130"/>
        <v>0</v>
      </c>
      <c r="BH462" s="148">
        <f t="shared" si="131"/>
        <v>0</v>
      </c>
      <c r="BI462" s="148">
        <f t="shared" si="132"/>
        <v>0</v>
      </c>
      <c r="BJ462" s="13" t="s">
        <v>141</v>
      </c>
      <c r="BK462" s="148">
        <f t="shared" si="133"/>
        <v>0</v>
      </c>
      <c r="BL462" s="13" t="s">
        <v>211</v>
      </c>
      <c r="BM462" s="147" t="s">
        <v>1405</v>
      </c>
    </row>
    <row r="463" spans="2:65" s="1" customFormat="1" ht="16.5" customHeight="1">
      <c r="B463" s="28"/>
      <c r="C463" s="135" t="s">
        <v>1406</v>
      </c>
      <c r="D463" s="135" t="s">
        <v>136</v>
      </c>
      <c r="E463" s="136" t="s">
        <v>1407</v>
      </c>
      <c r="F463" s="137" t="s">
        <v>1408</v>
      </c>
      <c r="G463" s="138" t="s">
        <v>263</v>
      </c>
      <c r="H463" s="139">
        <v>3</v>
      </c>
      <c r="I463" s="140"/>
      <c r="J463" s="141">
        <f t="shared" si="124"/>
        <v>0</v>
      </c>
      <c r="K463" s="142"/>
      <c r="L463" s="28"/>
      <c r="M463" s="143" t="s">
        <v>1</v>
      </c>
      <c r="N463" s="144" t="s">
        <v>40</v>
      </c>
      <c r="P463" s="145">
        <f t="shared" si="125"/>
        <v>0</v>
      </c>
      <c r="Q463" s="145">
        <v>0</v>
      </c>
      <c r="R463" s="145">
        <f t="shared" si="126"/>
        <v>0</v>
      </c>
      <c r="S463" s="145">
        <v>0</v>
      </c>
      <c r="T463" s="146">
        <f t="shared" si="127"/>
        <v>0</v>
      </c>
      <c r="AR463" s="147" t="s">
        <v>211</v>
      </c>
      <c r="AT463" s="147" t="s">
        <v>136</v>
      </c>
      <c r="AU463" s="147" t="s">
        <v>141</v>
      </c>
      <c r="AY463" s="13" t="s">
        <v>133</v>
      </c>
      <c r="BE463" s="148">
        <f t="shared" si="128"/>
        <v>0</v>
      </c>
      <c r="BF463" s="148">
        <f t="shared" si="129"/>
        <v>0</v>
      </c>
      <c r="BG463" s="148">
        <f t="shared" si="130"/>
        <v>0</v>
      </c>
      <c r="BH463" s="148">
        <f t="shared" si="131"/>
        <v>0</v>
      </c>
      <c r="BI463" s="148">
        <f t="shared" si="132"/>
        <v>0</v>
      </c>
      <c r="BJ463" s="13" t="s">
        <v>141</v>
      </c>
      <c r="BK463" s="148">
        <f t="shared" si="133"/>
        <v>0</v>
      </c>
      <c r="BL463" s="13" t="s">
        <v>211</v>
      </c>
      <c r="BM463" s="147" t="s">
        <v>1409</v>
      </c>
    </row>
    <row r="464" spans="2:65" s="1" customFormat="1" ht="24.2" customHeight="1">
      <c r="B464" s="28"/>
      <c r="C464" s="149" t="s">
        <v>1410</v>
      </c>
      <c r="D464" s="149" t="s">
        <v>161</v>
      </c>
      <c r="E464" s="150" t="s">
        <v>1411</v>
      </c>
      <c r="F464" s="151" t="s">
        <v>1412</v>
      </c>
      <c r="G464" s="152" t="s">
        <v>263</v>
      </c>
      <c r="H464" s="153">
        <v>3</v>
      </c>
      <c r="I464" s="154"/>
      <c r="J464" s="155">
        <f t="shared" si="124"/>
        <v>0</v>
      </c>
      <c r="K464" s="156"/>
      <c r="L464" s="157"/>
      <c r="M464" s="158" t="s">
        <v>1</v>
      </c>
      <c r="N464" s="159" t="s">
        <v>40</v>
      </c>
      <c r="P464" s="145">
        <f t="shared" si="125"/>
        <v>0</v>
      </c>
      <c r="Q464" s="145">
        <v>1.5900000000000001E-2</v>
      </c>
      <c r="R464" s="145">
        <f t="shared" si="126"/>
        <v>4.7700000000000006E-2</v>
      </c>
      <c r="S464" s="145">
        <v>0</v>
      </c>
      <c r="T464" s="146">
        <f t="shared" si="127"/>
        <v>0</v>
      </c>
      <c r="AR464" s="147" t="s">
        <v>216</v>
      </c>
      <c r="AT464" s="147" t="s">
        <v>161</v>
      </c>
      <c r="AU464" s="147" t="s">
        <v>141</v>
      </c>
      <c r="AY464" s="13" t="s">
        <v>133</v>
      </c>
      <c r="BE464" s="148">
        <f t="shared" si="128"/>
        <v>0</v>
      </c>
      <c r="BF464" s="148">
        <f t="shared" si="129"/>
        <v>0</v>
      </c>
      <c r="BG464" s="148">
        <f t="shared" si="130"/>
        <v>0</v>
      </c>
      <c r="BH464" s="148">
        <f t="shared" si="131"/>
        <v>0</v>
      </c>
      <c r="BI464" s="148">
        <f t="shared" si="132"/>
        <v>0</v>
      </c>
      <c r="BJ464" s="13" t="s">
        <v>141</v>
      </c>
      <c r="BK464" s="148">
        <f t="shared" si="133"/>
        <v>0</v>
      </c>
      <c r="BL464" s="13" t="s">
        <v>211</v>
      </c>
      <c r="BM464" s="147" t="s">
        <v>1413</v>
      </c>
    </row>
    <row r="465" spans="2:65" s="1" customFormat="1" ht="24.2" customHeight="1">
      <c r="B465" s="28"/>
      <c r="C465" s="135" t="s">
        <v>1414</v>
      </c>
      <c r="D465" s="135" t="s">
        <v>136</v>
      </c>
      <c r="E465" s="136" t="s">
        <v>1415</v>
      </c>
      <c r="F465" s="137" t="s">
        <v>1416</v>
      </c>
      <c r="G465" s="138" t="s">
        <v>1417</v>
      </c>
      <c r="H465" s="160"/>
      <c r="I465" s="140"/>
      <c r="J465" s="141">
        <f t="shared" si="124"/>
        <v>0</v>
      </c>
      <c r="K465" s="142"/>
      <c r="L465" s="28"/>
      <c r="M465" s="143" t="s">
        <v>1</v>
      </c>
      <c r="N465" s="144" t="s">
        <v>40</v>
      </c>
      <c r="P465" s="145">
        <f t="shared" si="125"/>
        <v>0</v>
      </c>
      <c r="Q465" s="145">
        <v>0</v>
      </c>
      <c r="R465" s="145">
        <f t="shared" si="126"/>
        <v>0</v>
      </c>
      <c r="S465" s="145">
        <v>0</v>
      </c>
      <c r="T465" s="146">
        <f t="shared" si="127"/>
        <v>0</v>
      </c>
      <c r="AR465" s="147" t="s">
        <v>211</v>
      </c>
      <c r="AT465" s="147" t="s">
        <v>136</v>
      </c>
      <c r="AU465" s="147" t="s">
        <v>141</v>
      </c>
      <c r="AY465" s="13" t="s">
        <v>133</v>
      </c>
      <c r="BE465" s="148">
        <f t="shared" si="128"/>
        <v>0</v>
      </c>
      <c r="BF465" s="148">
        <f t="shared" si="129"/>
        <v>0</v>
      </c>
      <c r="BG465" s="148">
        <f t="shared" si="130"/>
        <v>0</v>
      </c>
      <c r="BH465" s="148">
        <f t="shared" si="131"/>
        <v>0</v>
      </c>
      <c r="BI465" s="148">
        <f t="shared" si="132"/>
        <v>0</v>
      </c>
      <c r="BJ465" s="13" t="s">
        <v>141</v>
      </c>
      <c r="BK465" s="148">
        <f t="shared" si="133"/>
        <v>0</v>
      </c>
      <c r="BL465" s="13" t="s">
        <v>211</v>
      </c>
      <c r="BM465" s="147" t="s">
        <v>1418</v>
      </c>
    </row>
    <row r="466" spans="2:65" s="11" customFormat="1" ht="25.9" customHeight="1">
      <c r="B466" s="123"/>
      <c r="D466" s="124" t="s">
        <v>73</v>
      </c>
      <c r="E466" s="125" t="s">
        <v>161</v>
      </c>
      <c r="F466" s="125" t="s">
        <v>1419</v>
      </c>
      <c r="I466" s="126"/>
      <c r="J466" s="127">
        <f>BK466</f>
        <v>0</v>
      </c>
      <c r="L466" s="123"/>
      <c r="M466" s="128"/>
      <c r="P466" s="129">
        <f>P467+P469+P500</f>
        <v>0</v>
      </c>
      <c r="R466" s="129">
        <f>R467+R469+R500</f>
        <v>2.5840000000000002E-2</v>
      </c>
      <c r="T466" s="130">
        <f>T467+T469+T500</f>
        <v>0</v>
      </c>
      <c r="AR466" s="124" t="s">
        <v>419</v>
      </c>
      <c r="AT466" s="131" t="s">
        <v>73</v>
      </c>
      <c r="AU466" s="131" t="s">
        <v>74</v>
      </c>
      <c r="AY466" s="124" t="s">
        <v>133</v>
      </c>
      <c r="BK466" s="132">
        <f>BK467+BK469+BK500</f>
        <v>0</v>
      </c>
    </row>
    <row r="467" spans="2:65" s="11" customFormat="1" ht="22.9" customHeight="1">
      <c r="B467" s="123"/>
      <c r="D467" s="124" t="s">
        <v>73</v>
      </c>
      <c r="E467" s="133" t="s">
        <v>1420</v>
      </c>
      <c r="F467" s="133" t="s">
        <v>1421</v>
      </c>
      <c r="I467" s="126"/>
      <c r="J467" s="134">
        <f>BK467</f>
        <v>0</v>
      </c>
      <c r="L467" s="123"/>
      <c r="M467" s="128"/>
      <c r="P467" s="129">
        <f>P468</f>
        <v>0</v>
      </c>
      <c r="R467" s="129">
        <f>R468</f>
        <v>1.8000000000000002E-2</v>
      </c>
      <c r="T467" s="130">
        <f>T468</f>
        <v>0</v>
      </c>
      <c r="AR467" s="124" t="s">
        <v>419</v>
      </c>
      <c r="AT467" s="131" t="s">
        <v>73</v>
      </c>
      <c r="AU467" s="131" t="s">
        <v>82</v>
      </c>
      <c r="AY467" s="124" t="s">
        <v>133</v>
      </c>
      <c r="BK467" s="132">
        <f>BK468</f>
        <v>0</v>
      </c>
    </row>
    <row r="468" spans="2:65" s="1" customFormat="1" ht="24.2" customHeight="1">
      <c r="B468" s="28"/>
      <c r="C468" s="135" t="s">
        <v>1422</v>
      </c>
      <c r="D468" s="135" t="s">
        <v>136</v>
      </c>
      <c r="E468" s="136" t="s">
        <v>1423</v>
      </c>
      <c r="F468" s="137" t="s">
        <v>1424</v>
      </c>
      <c r="G468" s="138" t="s">
        <v>180</v>
      </c>
      <c r="H468" s="139">
        <v>300</v>
      </c>
      <c r="I468" s="140"/>
      <c r="J468" s="141">
        <f>ROUND(I468*H468,2)</f>
        <v>0</v>
      </c>
      <c r="K468" s="142"/>
      <c r="L468" s="28"/>
      <c r="M468" s="143" t="s">
        <v>1</v>
      </c>
      <c r="N468" s="144" t="s">
        <v>40</v>
      </c>
      <c r="P468" s="145">
        <f>O468*H468</f>
        <v>0</v>
      </c>
      <c r="Q468" s="145">
        <v>6.0000000000000002E-5</v>
      </c>
      <c r="R468" s="145">
        <f>Q468*H468</f>
        <v>1.8000000000000002E-2</v>
      </c>
      <c r="S468" s="145">
        <v>0</v>
      </c>
      <c r="T468" s="146">
        <f>S468*H468</f>
        <v>0</v>
      </c>
      <c r="AR468" s="147" t="s">
        <v>1091</v>
      </c>
      <c r="AT468" s="147" t="s">
        <v>136</v>
      </c>
      <c r="AU468" s="147" t="s">
        <v>141</v>
      </c>
      <c r="AY468" s="13" t="s">
        <v>133</v>
      </c>
      <c r="BE468" s="148">
        <f>IF(N468="základná",J468,0)</f>
        <v>0</v>
      </c>
      <c r="BF468" s="148">
        <f>IF(N468="znížená",J468,0)</f>
        <v>0</v>
      </c>
      <c r="BG468" s="148">
        <f>IF(N468="zákl. prenesená",J468,0)</f>
        <v>0</v>
      </c>
      <c r="BH468" s="148">
        <f>IF(N468="zníž. prenesená",J468,0)</f>
        <v>0</v>
      </c>
      <c r="BI468" s="148">
        <f>IF(N468="nulová",J468,0)</f>
        <v>0</v>
      </c>
      <c r="BJ468" s="13" t="s">
        <v>141</v>
      </c>
      <c r="BK468" s="148">
        <f>ROUND(I468*H468,2)</f>
        <v>0</v>
      </c>
      <c r="BL468" s="13" t="s">
        <v>1091</v>
      </c>
      <c r="BM468" s="147" t="s">
        <v>1425</v>
      </c>
    </row>
    <row r="469" spans="2:65" s="11" customFormat="1" ht="22.9" customHeight="1">
      <c r="B469" s="123"/>
      <c r="D469" s="124" t="s">
        <v>73</v>
      </c>
      <c r="E469" s="133" t="s">
        <v>1426</v>
      </c>
      <c r="F469" s="133" t="s">
        <v>1427</v>
      </c>
      <c r="I469" s="126"/>
      <c r="J469" s="134">
        <f>BK469</f>
        <v>0</v>
      </c>
      <c r="L469" s="123"/>
      <c r="M469" s="128"/>
      <c r="P469" s="129">
        <f>SUM(P470:P499)</f>
        <v>0</v>
      </c>
      <c r="R469" s="129">
        <f>SUM(R470:R499)</f>
        <v>7.8399999999999997E-3</v>
      </c>
      <c r="T469" s="130">
        <f>SUM(T470:T499)</f>
        <v>0</v>
      </c>
      <c r="AR469" s="124" t="s">
        <v>419</v>
      </c>
      <c r="AT469" s="131" t="s">
        <v>73</v>
      </c>
      <c r="AU469" s="131" t="s">
        <v>82</v>
      </c>
      <c r="AY469" s="124" t="s">
        <v>133</v>
      </c>
      <c r="BK469" s="132">
        <f>SUM(BK470:BK499)</f>
        <v>0</v>
      </c>
    </row>
    <row r="470" spans="2:65" s="1" customFormat="1" ht="16.5" customHeight="1">
      <c r="B470" s="28"/>
      <c r="C470" s="135" t="s">
        <v>1428</v>
      </c>
      <c r="D470" s="135" t="s">
        <v>136</v>
      </c>
      <c r="E470" s="136" t="s">
        <v>1429</v>
      </c>
      <c r="F470" s="137" t="s">
        <v>1430</v>
      </c>
      <c r="G470" s="138" t="s">
        <v>180</v>
      </c>
      <c r="H470" s="139">
        <v>4</v>
      </c>
      <c r="I470" s="140"/>
      <c r="J470" s="141">
        <f t="shared" ref="J470:J499" si="134">ROUND(I470*H470,2)</f>
        <v>0</v>
      </c>
      <c r="K470" s="142"/>
      <c r="L470" s="28"/>
      <c r="M470" s="143" t="s">
        <v>1</v>
      </c>
      <c r="N470" s="144" t="s">
        <v>40</v>
      </c>
      <c r="P470" s="145">
        <f t="shared" ref="P470:P499" si="135">O470*H470</f>
        <v>0</v>
      </c>
      <c r="Q470" s="145">
        <v>0</v>
      </c>
      <c r="R470" s="145">
        <f t="shared" ref="R470:R499" si="136">Q470*H470</f>
        <v>0</v>
      </c>
      <c r="S470" s="145">
        <v>0</v>
      </c>
      <c r="T470" s="146">
        <f t="shared" ref="T470:T499" si="137">S470*H470</f>
        <v>0</v>
      </c>
      <c r="AR470" s="147" t="s">
        <v>1091</v>
      </c>
      <c r="AT470" s="147" t="s">
        <v>136</v>
      </c>
      <c r="AU470" s="147" t="s">
        <v>141</v>
      </c>
      <c r="AY470" s="13" t="s">
        <v>133</v>
      </c>
      <c r="BE470" s="148">
        <f t="shared" ref="BE470:BE499" si="138">IF(N470="základná",J470,0)</f>
        <v>0</v>
      </c>
      <c r="BF470" s="148">
        <f t="shared" ref="BF470:BF499" si="139">IF(N470="znížená",J470,0)</f>
        <v>0</v>
      </c>
      <c r="BG470" s="148">
        <f t="shared" ref="BG470:BG499" si="140">IF(N470="zákl. prenesená",J470,0)</f>
        <v>0</v>
      </c>
      <c r="BH470" s="148">
        <f t="shared" ref="BH470:BH499" si="141">IF(N470="zníž. prenesená",J470,0)</f>
        <v>0</v>
      </c>
      <c r="BI470" s="148">
        <f t="shared" ref="BI470:BI499" si="142">IF(N470="nulová",J470,0)</f>
        <v>0</v>
      </c>
      <c r="BJ470" s="13" t="s">
        <v>141</v>
      </c>
      <c r="BK470" s="148">
        <f t="shared" ref="BK470:BK499" si="143">ROUND(I470*H470,2)</f>
        <v>0</v>
      </c>
      <c r="BL470" s="13" t="s">
        <v>1091</v>
      </c>
      <c r="BM470" s="147" t="s">
        <v>1431</v>
      </c>
    </row>
    <row r="471" spans="2:65" s="1" customFormat="1" ht="33" customHeight="1">
      <c r="B471" s="28"/>
      <c r="C471" s="149" t="s">
        <v>1432</v>
      </c>
      <c r="D471" s="149" t="s">
        <v>161</v>
      </c>
      <c r="E471" s="150" t="s">
        <v>1433</v>
      </c>
      <c r="F471" s="151" t="s">
        <v>1434</v>
      </c>
      <c r="G471" s="152" t="s">
        <v>180</v>
      </c>
      <c r="H471" s="153">
        <v>4</v>
      </c>
      <c r="I471" s="154"/>
      <c r="J471" s="155">
        <f t="shared" si="134"/>
        <v>0</v>
      </c>
      <c r="K471" s="156"/>
      <c r="L471" s="157"/>
      <c r="M471" s="158" t="s">
        <v>1</v>
      </c>
      <c r="N471" s="159" t="s">
        <v>40</v>
      </c>
      <c r="P471" s="145">
        <f t="shared" si="135"/>
        <v>0</v>
      </c>
      <c r="Q471" s="145">
        <v>0</v>
      </c>
      <c r="R471" s="145">
        <f t="shared" si="136"/>
        <v>0</v>
      </c>
      <c r="S471" s="145">
        <v>0</v>
      </c>
      <c r="T471" s="146">
        <f t="shared" si="137"/>
        <v>0</v>
      </c>
      <c r="AR471" s="147" t="s">
        <v>1352</v>
      </c>
      <c r="AT471" s="147" t="s">
        <v>161</v>
      </c>
      <c r="AU471" s="147" t="s">
        <v>141</v>
      </c>
      <c r="AY471" s="13" t="s">
        <v>133</v>
      </c>
      <c r="BE471" s="148">
        <f t="shared" si="138"/>
        <v>0</v>
      </c>
      <c r="BF471" s="148">
        <f t="shared" si="139"/>
        <v>0</v>
      </c>
      <c r="BG471" s="148">
        <f t="shared" si="140"/>
        <v>0</v>
      </c>
      <c r="BH471" s="148">
        <f t="shared" si="141"/>
        <v>0</v>
      </c>
      <c r="BI471" s="148">
        <f t="shared" si="142"/>
        <v>0</v>
      </c>
      <c r="BJ471" s="13" t="s">
        <v>141</v>
      </c>
      <c r="BK471" s="148">
        <f t="shared" si="143"/>
        <v>0</v>
      </c>
      <c r="BL471" s="13" t="s">
        <v>1091</v>
      </c>
      <c r="BM471" s="147" t="s">
        <v>1435</v>
      </c>
    </row>
    <row r="472" spans="2:65" s="1" customFormat="1" ht="16.5" customHeight="1">
      <c r="B472" s="28"/>
      <c r="C472" s="135" t="s">
        <v>1436</v>
      </c>
      <c r="D472" s="135" t="s">
        <v>136</v>
      </c>
      <c r="E472" s="136" t="s">
        <v>1437</v>
      </c>
      <c r="F472" s="137" t="s">
        <v>1438</v>
      </c>
      <c r="G472" s="138" t="s">
        <v>180</v>
      </c>
      <c r="H472" s="139">
        <v>4</v>
      </c>
      <c r="I472" s="140"/>
      <c r="J472" s="141">
        <f t="shared" si="134"/>
        <v>0</v>
      </c>
      <c r="K472" s="142"/>
      <c r="L472" s="28"/>
      <c r="M472" s="143" t="s">
        <v>1</v>
      </c>
      <c r="N472" s="144" t="s">
        <v>40</v>
      </c>
      <c r="P472" s="145">
        <f t="shared" si="135"/>
        <v>0</v>
      </c>
      <c r="Q472" s="145">
        <v>0</v>
      </c>
      <c r="R472" s="145">
        <f t="shared" si="136"/>
        <v>0</v>
      </c>
      <c r="S472" s="145">
        <v>0</v>
      </c>
      <c r="T472" s="146">
        <f t="shared" si="137"/>
        <v>0</v>
      </c>
      <c r="AR472" s="147" t="s">
        <v>1091</v>
      </c>
      <c r="AT472" s="147" t="s">
        <v>136</v>
      </c>
      <c r="AU472" s="147" t="s">
        <v>141</v>
      </c>
      <c r="AY472" s="13" t="s">
        <v>133</v>
      </c>
      <c r="BE472" s="148">
        <f t="shared" si="138"/>
        <v>0</v>
      </c>
      <c r="BF472" s="148">
        <f t="shared" si="139"/>
        <v>0</v>
      </c>
      <c r="BG472" s="148">
        <f t="shared" si="140"/>
        <v>0</v>
      </c>
      <c r="BH472" s="148">
        <f t="shared" si="141"/>
        <v>0</v>
      </c>
      <c r="BI472" s="148">
        <f t="shared" si="142"/>
        <v>0</v>
      </c>
      <c r="BJ472" s="13" t="s">
        <v>141</v>
      </c>
      <c r="BK472" s="148">
        <f t="shared" si="143"/>
        <v>0</v>
      </c>
      <c r="BL472" s="13" t="s">
        <v>1091</v>
      </c>
      <c r="BM472" s="147" t="s">
        <v>1439</v>
      </c>
    </row>
    <row r="473" spans="2:65" s="1" customFormat="1" ht="33" customHeight="1">
      <c r="B473" s="28"/>
      <c r="C473" s="149" t="s">
        <v>1440</v>
      </c>
      <c r="D473" s="149" t="s">
        <v>161</v>
      </c>
      <c r="E473" s="150" t="s">
        <v>1441</v>
      </c>
      <c r="F473" s="151" t="s">
        <v>1442</v>
      </c>
      <c r="G473" s="152" t="s">
        <v>180</v>
      </c>
      <c r="H473" s="153">
        <v>4</v>
      </c>
      <c r="I473" s="154"/>
      <c r="J473" s="155">
        <f t="shared" si="134"/>
        <v>0</v>
      </c>
      <c r="K473" s="156"/>
      <c r="L473" s="157"/>
      <c r="M473" s="158" t="s">
        <v>1</v>
      </c>
      <c r="N473" s="159" t="s">
        <v>40</v>
      </c>
      <c r="P473" s="145">
        <f t="shared" si="135"/>
        <v>0</v>
      </c>
      <c r="Q473" s="145">
        <v>0</v>
      </c>
      <c r="R473" s="145">
        <f t="shared" si="136"/>
        <v>0</v>
      </c>
      <c r="S473" s="145">
        <v>0</v>
      </c>
      <c r="T473" s="146">
        <f t="shared" si="137"/>
        <v>0</v>
      </c>
      <c r="AR473" s="147" t="s">
        <v>1352</v>
      </c>
      <c r="AT473" s="147" t="s">
        <v>161</v>
      </c>
      <c r="AU473" s="147" t="s">
        <v>141</v>
      </c>
      <c r="AY473" s="13" t="s">
        <v>133</v>
      </c>
      <c r="BE473" s="148">
        <f t="shared" si="138"/>
        <v>0</v>
      </c>
      <c r="BF473" s="148">
        <f t="shared" si="139"/>
        <v>0</v>
      </c>
      <c r="BG473" s="148">
        <f t="shared" si="140"/>
        <v>0</v>
      </c>
      <c r="BH473" s="148">
        <f t="shared" si="141"/>
        <v>0</v>
      </c>
      <c r="BI473" s="148">
        <f t="shared" si="142"/>
        <v>0</v>
      </c>
      <c r="BJ473" s="13" t="s">
        <v>141</v>
      </c>
      <c r="BK473" s="148">
        <f t="shared" si="143"/>
        <v>0</v>
      </c>
      <c r="BL473" s="13" t="s">
        <v>1091</v>
      </c>
      <c r="BM473" s="147" t="s">
        <v>1443</v>
      </c>
    </row>
    <row r="474" spans="2:65" s="1" customFormat="1" ht="16.5" customHeight="1">
      <c r="B474" s="28"/>
      <c r="C474" s="135" t="s">
        <v>1444</v>
      </c>
      <c r="D474" s="135" t="s">
        <v>136</v>
      </c>
      <c r="E474" s="136" t="s">
        <v>1445</v>
      </c>
      <c r="F474" s="137" t="s">
        <v>1446</v>
      </c>
      <c r="G474" s="138" t="s">
        <v>180</v>
      </c>
      <c r="H474" s="139">
        <v>14</v>
      </c>
      <c r="I474" s="140"/>
      <c r="J474" s="141">
        <f t="shared" si="134"/>
        <v>0</v>
      </c>
      <c r="K474" s="142"/>
      <c r="L474" s="28"/>
      <c r="M474" s="143" t="s">
        <v>1</v>
      </c>
      <c r="N474" s="144" t="s">
        <v>40</v>
      </c>
      <c r="P474" s="145">
        <f t="shared" si="135"/>
        <v>0</v>
      </c>
      <c r="Q474" s="145">
        <v>0</v>
      </c>
      <c r="R474" s="145">
        <f t="shared" si="136"/>
        <v>0</v>
      </c>
      <c r="S474" s="145">
        <v>0</v>
      </c>
      <c r="T474" s="146">
        <f t="shared" si="137"/>
        <v>0</v>
      </c>
      <c r="AR474" s="147" t="s">
        <v>1091</v>
      </c>
      <c r="AT474" s="147" t="s">
        <v>136</v>
      </c>
      <c r="AU474" s="147" t="s">
        <v>141</v>
      </c>
      <c r="AY474" s="13" t="s">
        <v>133</v>
      </c>
      <c r="BE474" s="148">
        <f t="shared" si="138"/>
        <v>0</v>
      </c>
      <c r="BF474" s="148">
        <f t="shared" si="139"/>
        <v>0</v>
      </c>
      <c r="BG474" s="148">
        <f t="shared" si="140"/>
        <v>0</v>
      </c>
      <c r="BH474" s="148">
        <f t="shared" si="141"/>
        <v>0</v>
      </c>
      <c r="BI474" s="148">
        <f t="shared" si="142"/>
        <v>0</v>
      </c>
      <c r="BJ474" s="13" t="s">
        <v>141</v>
      </c>
      <c r="BK474" s="148">
        <f t="shared" si="143"/>
        <v>0</v>
      </c>
      <c r="BL474" s="13" t="s">
        <v>1091</v>
      </c>
      <c r="BM474" s="147" t="s">
        <v>1447</v>
      </c>
    </row>
    <row r="475" spans="2:65" s="1" customFormat="1" ht="33" customHeight="1">
      <c r="B475" s="28"/>
      <c r="C475" s="149" t="s">
        <v>1448</v>
      </c>
      <c r="D475" s="149" t="s">
        <v>161</v>
      </c>
      <c r="E475" s="150" t="s">
        <v>1449</v>
      </c>
      <c r="F475" s="151" t="s">
        <v>1450</v>
      </c>
      <c r="G475" s="152" t="s">
        <v>180</v>
      </c>
      <c r="H475" s="153">
        <v>14</v>
      </c>
      <c r="I475" s="154"/>
      <c r="J475" s="155">
        <f t="shared" si="134"/>
        <v>0</v>
      </c>
      <c r="K475" s="156"/>
      <c r="L475" s="157"/>
      <c r="M475" s="158" t="s">
        <v>1</v>
      </c>
      <c r="N475" s="159" t="s">
        <v>40</v>
      </c>
      <c r="P475" s="145">
        <f t="shared" si="135"/>
        <v>0</v>
      </c>
      <c r="Q475" s="145">
        <v>0</v>
      </c>
      <c r="R475" s="145">
        <f t="shared" si="136"/>
        <v>0</v>
      </c>
      <c r="S475" s="145">
        <v>0</v>
      </c>
      <c r="T475" s="146">
        <f t="shared" si="137"/>
        <v>0</v>
      </c>
      <c r="AR475" s="147" t="s">
        <v>1352</v>
      </c>
      <c r="AT475" s="147" t="s">
        <v>161</v>
      </c>
      <c r="AU475" s="147" t="s">
        <v>141</v>
      </c>
      <c r="AY475" s="13" t="s">
        <v>133</v>
      </c>
      <c r="BE475" s="148">
        <f t="shared" si="138"/>
        <v>0</v>
      </c>
      <c r="BF475" s="148">
        <f t="shared" si="139"/>
        <v>0</v>
      </c>
      <c r="BG475" s="148">
        <f t="shared" si="140"/>
        <v>0</v>
      </c>
      <c r="BH475" s="148">
        <f t="shared" si="141"/>
        <v>0</v>
      </c>
      <c r="BI475" s="148">
        <f t="shared" si="142"/>
        <v>0</v>
      </c>
      <c r="BJ475" s="13" t="s">
        <v>141</v>
      </c>
      <c r="BK475" s="148">
        <f t="shared" si="143"/>
        <v>0</v>
      </c>
      <c r="BL475" s="13" t="s">
        <v>1091</v>
      </c>
      <c r="BM475" s="147" t="s">
        <v>1451</v>
      </c>
    </row>
    <row r="476" spans="2:65" s="1" customFormat="1" ht="16.5" customHeight="1">
      <c r="B476" s="28"/>
      <c r="C476" s="135" t="s">
        <v>1452</v>
      </c>
      <c r="D476" s="135" t="s">
        <v>136</v>
      </c>
      <c r="E476" s="136" t="s">
        <v>1453</v>
      </c>
      <c r="F476" s="137" t="s">
        <v>1454</v>
      </c>
      <c r="G476" s="138" t="s">
        <v>180</v>
      </c>
      <c r="H476" s="139">
        <v>5</v>
      </c>
      <c r="I476" s="140"/>
      <c r="J476" s="141">
        <f t="shared" si="134"/>
        <v>0</v>
      </c>
      <c r="K476" s="142"/>
      <c r="L476" s="28"/>
      <c r="M476" s="143" t="s">
        <v>1</v>
      </c>
      <c r="N476" s="144" t="s">
        <v>40</v>
      </c>
      <c r="P476" s="145">
        <f t="shared" si="135"/>
        <v>0</v>
      </c>
      <c r="Q476" s="145">
        <v>0</v>
      </c>
      <c r="R476" s="145">
        <f t="shared" si="136"/>
        <v>0</v>
      </c>
      <c r="S476" s="145">
        <v>0</v>
      </c>
      <c r="T476" s="146">
        <f t="shared" si="137"/>
        <v>0</v>
      </c>
      <c r="AR476" s="147" t="s">
        <v>1091</v>
      </c>
      <c r="AT476" s="147" t="s">
        <v>136</v>
      </c>
      <c r="AU476" s="147" t="s">
        <v>141</v>
      </c>
      <c r="AY476" s="13" t="s">
        <v>133</v>
      </c>
      <c r="BE476" s="148">
        <f t="shared" si="138"/>
        <v>0</v>
      </c>
      <c r="BF476" s="148">
        <f t="shared" si="139"/>
        <v>0</v>
      </c>
      <c r="BG476" s="148">
        <f t="shared" si="140"/>
        <v>0</v>
      </c>
      <c r="BH476" s="148">
        <f t="shared" si="141"/>
        <v>0</v>
      </c>
      <c r="BI476" s="148">
        <f t="shared" si="142"/>
        <v>0</v>
      </c>
      <c r="BJ476" s="13" t="s">
        <v>141</v>
      </c>
      <c r="BK476" s="148">
        <f t="shared" si="143"/>
        <v>0</v>
      </c>
      <c r="BL476" s="13" t="s">
        <v>1091</v>
      </c>
      <c r="BM476" s="147" t="s">
        <v>1455</v>
      </c>
    </row>
    <row r="477" spans="2:65" s="1" customFormat="1" ht="33" customHeight="1">
      <c r="B477" s="28"/>
      <c r="C477" s="149" t="s">
        <v>1456</v>
      </c>
      <c r="D477" s="149" t="s">
        <v>161</v>
      </c>
      <c r="E477" s="150" t="s">
        <v>1457</v>
      </c>
      <c r="F477" s="151" t="s">
        <v>1458</v>
      </c>
      <c r="G477" s="152" t="s">
        <v>180</v>
      </c>
      <c r="H477" s="153">
        <v>5</v>
      </c>
      <c r="I477" s="154"/>
      <c r="J477" s="155">
        <f t="shared" si="134"/>
        <v>0</v>
      </c>
      <c r="K477" s="156"/>
      <c r="L477" s="157"/>
      <c r="M477" s="158" t="s">
        <v>1</v>
      </c>
      <c r="N477" s="159" t="s">
        <v>40</v>
      </c>
      <c r="P477" s="145">
        <f t="shared" si="135"/>
        <v>0</v>
      </c>
      <c r="Q477" s="145">
        <v>0</v>
      </c>
      <c r="R477" s="145">
        <f t="shared" si="136"/>
        <v>0</v>
      </c>
      <c r="S477" s="145">
        <v>0</v>
      </c>
      <c r="T477" s="146">
        <f t="shared" si="137"/>
        <v>0</v>
      </c>
      <c r="AR477" s="147" t="s">
        <v>1352</v>
      </c>
      <c r="AT477" s="147" t="s">
        <v>161</v>
      </c>
      <c r="AU477" s="147" t="s">
        <v>141</v>
      </c>
      <c r="AY477" s="13" t="s">
        <v>133</v>
      </c>
      <c r="BE477" s="148">
        <f t="shared" si="138"/>
        <v>0</v>
      </c>
      <c r="BF477" s="148">
        <f t="shared" si="139"/>
        <v>0</v>
      </c>
      <c r="BG477" s="148">
        <f t="shared" si="140"/>
        <v>0</v>
      </c>
      <c r="BH477" s="148">
        <f t="shared" si="141"/>
        <v>0</v>
      </c>
      <c r="BI477" s="148">
        <f t="shared" si="142"/>
        <v>0</v>
      </c>
      <c r="BJ477" s="13" t="s">
        <v>141</v>
      </c>
      <c r="BK477" s="148">
        <f t="shared" si="143"/>
        <v>0</v>
      </c>
      <c r="BL477" s="13" t="s">
        <v>1091</v>
      </c>
      <c r="BM477" s="147" t="s">
        <v>1459</v>
      </c>
    </row>
    <row r="478" spans="2:65" s="1" customFormat="1" ht="16.5" customHeight="1">
      <c r="B478" s="28"/>
      <c r="C478" s="135" t="s">
        <v>1460</v>
      </c>
      <c r="D478" s="135" t="s">
        <v>136</v>
      </c>
      <c r="E478" s="136" t="s">
        <v>1461</v>
      </c>
      <c r="F478" s="137" t="s">
        <v>1462</v>
      </c>
      <c r="G478" s="138" t="s">
        <v>180</v>
      </c>
      <c r="H478" s="139">
        <v>9</v>
      </c>
      <c r="I478" s="140"/>
      <c r="J478" s="141">
        <f t="shared" si="134"/>
        <v>0</v>
      </c>
      <c r="K478" s="142"/>
      <c r="L478" s="28"/>
      <c r="M478" s="143" t="s">
        <v>1</v>
      </c>
      <c r="N478" s="144" t="s">
        <v>40</v>
      </c>
      <c r="P478" s="145">
        <f t="shared" si="135"/>
        <v>0</v>
      </c>
      <c r="Q478" s="145">
        <v>0</v>
      </c>
      <c r="R478" s="145">
        <f t="shared" si="136"/>
        <v>0</v>
      </c>
      <c r="S478" s="145">
        <v>0</v>
      </c>
      <c r="T478" s="146">
        <f t="shared" si="137"/>
        <v>0</v>
      </c>
      <c r="AR478" s="147" t="s">
        <v>1091</v>
      </c>
      <c r="AT478" s="147" t="s">
        <v>136</v>
      </c>
      <c r="AU478" s="147" t="s">
        <v>141</v>
      </c>
      <c r="AY478" s="13" t="s">
        <v>133</v>
      </c>
      <c r="BE478" s="148">
        <f t="shared" si="138"/>
        <v>0</v>
      </c>
      <c r="BF478" s="148">
        <f t="shared" si="139"/>
        <v>0</v>
      </c>
      <c r="BG478" s="148">
        <f t="shared" si="140"/>
        <v>0</v>
      </c>
      <c r="BH478" s="148">
        <f t="shared" si="141"/>
        <v>0</v>
      </c>
      <c r="BI478" s="148">
        <f t="shared" si="142"/>
        <v>0</v>
      </c>
      <c r="BJ478" s="13" t="s">
        <v>141</v>
      </c>
      <c r="BK478" s="148">
        <f t="shared" si="143"/>
        <v>0</v>
      </c>
      <c r="BL478" s="13" t="s">
        <v>1091</v>
      </c>
      <c r="BM478" s="147" t="s">
        <v>1463</v>
      </c>
    </row>
    <row r="479" spans="2:65" s="1" customFormat="1" ht="33" customHeight="1">
      <c r="B479" s="28"/>
      <c r="C479" s="149" t="s">
        <v>1464</v>
      </c>
      <c r="D479" s="149" t="s">
        <v>161</v>
      </c>
      <c r="E479" s="150" t="s">
        <v>1465</v>
      </c>
      <c r="F479" s="151" t="s">
        <v>1466</v>
      </c>
      <c r="G479" s="152" t="s">
        <v>180</v>
      </c>
      <c r="H479" s="153">
        <v>9</v>
      </c>
      <c r="I479" s="154"/>
      <c r="J479" s="155">
        <f t="shared" si="134"/>
        <v>0</v>
      </c>
      <c r="K479" s="156"/>
      <c r="L479" s="157"/>
      <c r="M479" s="158" t="s">
        <v>1</v>
      </c>
      <c r="N479" s="159" t="s">
        <v>40</v>
      </c>
      <c r="P479" s="145">
        <f t="shared" si="135"/>
        <v>0</v>
      </c>
      <c r="Q479" s="145">
        <v>0</v>
      </c>
      <c r="R479" s="145">
        <f t="shared" si="136"/>
        <v>0</v>
      </c>
      <c r="S479" s="145">
        <v>0</v>
      </c>
      <c r="T479" s="146">
        <f t="shared" si="137"/>
        <v>0</v>
      </c>
      <c r="AR479" s="147" t="s">
        <v>1352</v>
      </c>
      <c r="AT479" s="147" t="s">
        <v>161</v>
      </c>
      <c r="AU479" s="147" t="s">
        <v>141</v>
      </c>
      <c r="AY479" s="13" t="s">
        <v>133</v>
      </c>
      <c r="BE479" s="148">
        <f t="shared" si="138"/>
        <v>0</v>
      </c>
      <c r="BF479" s="148">
        <f t="shared" si="139"/>
        <v>0</v>
      </c>
      <c r="BG479" s="148">
        <f t="shared" si="140"/>
        <v>0</v>
      </c>
      <c r="BH479" s="148">
        <f t="shared" si="141"/>
        <v>0</v>
      </c>
      <c r="BI479" s="148">
        <f t="shared" si="142"/>
        <v>0</v>
      </c>
      <c r="BJ479" s="13" t="s">
        <v>141</v>
      </c>
      <c r="BK479" s="148">
        <f t="shared" si="143"/>
        <v>0</v>
      </c>
      <c r="BL479" s="13" t="s">
        <v>1091</v>
      </c>
      <c r="BM479" s="147" t="s">
        <v>1467</v>
      </c>
    </row>
    <row r="480" spans="2:65" s="1" customFormat="1" ht="16.5" customHeight="1">
      <c r="B480" s="28"/>
      <c r="C480" s="135" t="s">
        <v>1468</v>
      </c>
      <c r="D480" s="135" t="s">
        <v>136</v>
      </c>
      <c r="E480" s="136" t="s">
        <v>1469</v>
      </c>
      <c r="F480" s="137" t="s">
        <v>1470</v>
      </c>
      <c r="G480" s="138" t="s">
        <v>180</v>
      </c>
      <c r="H480" s="139">
        <v>15</v>
      </c>
      <c r="I480" s="140"/>
      <c r="J480" s="141">
        <f t="shared" si="134"/>
        <v>0</v>
      </c>
      <c r="K480" s="142"/>
      <c r="L480" s="28"/>
      <c r="M480" s="143" t="s">
        <v>1</v>
      </c>
      <c r="N480" s="144" t="s">
        <v>40</v>
      </c>
      <c r="P480" s="145">
        <f t="shared" si="135"/>
        <v>0</v>
      </c>
      <c r="Q480" s="145">
        <v>0</v>
      </c>
      <c r="R480" s="145">
        <f t="shared" si="136"/>
        <v>0</v>
      </c>
      <c r="S480" s="145">
        <v>0</v>
      </c>
      <c r="T480" s="146">
        <f t="shared" si="137"/>
        <v>0</v>
      </c>
      <c r="AR480" s="147" t="s">
        <v>1091</v>
      </c>
      <c r="AT480" s="147" t="s">
        <v>136</v>
      </c>
      <c r="AU480" s="147" t="s">
        <v>141</v>
      </c>
      <c r="AY480" s="13" t="s">
        <v>133</v>
      </c>
      <c r="BE480" s="148">
        <f t="shared" si="138"/>
        <v>0</v>
      </c>
      <c r="BF480" s="148">
        <f t="shared" si="139"/>
        <v>0</v>
      </c>
      <c r="BG480" s="148">
        <f t="shared" si="140"/>
        <v>0</v>
      </c>
      <c r="BH480" s="148">
        <f t="shared" si="141"/>
        <v>0</v>
      </c>
      <c r="BI480" s="148">
        <f t="shared" si="142"/>
        <v>0</v>
      </c>
      <c r="BJ480" s="13" t="s">
        <v>141</v>
      </c>
      <c r="BK480" s="148">
        <f t="shared" si="143"/>
        <v>0</v>
      </c>
      <c r="BL480" s="13" t="s">
        <v>1091</v>
      </c>
      <c r="BM480" s="147" t="s">
        <v>1471</v>
      </c>
    </row>
    <row r="481" spans="2:65" s="1" customFormat="1" ht="33" customHeight="1">
      <c r="B481" s="28"/>
      <c r="C481" s="149" t="s">
        <v>1472</v>
      </c>
      <c r="D481" s="149" t="s">
        <v>161</v>
      </c>
      <c r="E481" s="150" t="s">
        <v>1473</v>
      </c>
      <c r="F481" s="151" t="s">
        <v>1474</v>
      </c>
      <c r="G481" s="152" t="s">
        <v>180</v>
      </c>
      <c r="H481" s="153">
        <v>15</v>
      </c>
      <c r="I481" s="154"/>
      <c r="J481" s="155">
        <f t="shared" si="134"/>
        <v>0</v>
      </c>
      <c r="K481" s="156"/>
      <c r="L481" s="157"/>
      <c r="M481" s="158" t="s">
        <v>1</v>
      </c>
      <c r="N481" s="159" t="s">
        <v>40</v>
      </c>
      <c r="P481" s="145">
        <f t="shared" si="135"/>
        <v>0</v>
      </c>
      <c r="Q481" s="145">
        <v>0</v>
      </c>
      <c r="R481" s="145">
        <f t="shared" si="136"/>
        <v>0</v>
      </c>
      <c r="S481" s="145">
        <v>0</v>
      </c>
      <c r="T481" s="146">
        <f t="shared" si="137"/>
        <v>0</v>
      </c>
      <c r="AR481" s="147" t="s">
        <v>1352</v>
      </c>
      <c r="AT481" s="147" t="s">
        <v>161</v>
      </c>
      <c r="AU481" s="147" t="s">
        <v>141</v>
      </c>
      <c r="AY481" s="13" t="s">
        <v>133</v>
      </c>
      <c r="BE481" s="148">
        <f t="shared" si="138"/>
        <v>0</v>
      </c>
      <c r="BF481" s="148">
        <f t="shared" si="139"/>
        <v>0</v>
      </c>
      <c r="BG481" s="148">
        <f t="shared" si="140"/>
        <v>0</v>
      </c>
      <c r="BH481" s="148">
        <f t="shared" si="141"/>
        <v>0</v>
      </c>
      <c r="BI481" s="148">
        <f t="shared" si="142"/>
        <v>0</v>
      </c>
      <c r="BJ481" s="13" t="s">
        <v>141</v>
      </c>
      <c r="BK481" s="148">
        <f t="shared" si="143"/>
        <v>0</v>
      </c>
      <c r="BL481" s="13" t="s">
        <v>1091</v>
      </c>
      <c r="BM481" s="147" t="s">
        <v>1475</v>
      </c>
    </row>
    <row r="482" spans="2:65" s="1" customFormat="1" ht="21.75" customHeight="1">
      <c r="B482" s="28"/>
      <c r="C482" s="135" t="s">
        <v>1476</v>
      </c>
      <c r="D482" s="135" t="s">
        <v>136</v>
      </c>
      <c r="E482" s="136" t="s">
        <v>1477</v>
      </c>
      <c r="F482" s="137" t="s">
        <v>1478</v>
      </c>
      <c r="G482" s="138" t="s">
        <v>180</v>
      </c>
      <c r="H482" s="139">
        <v>8</v>
      </c>
      <c r="I482" s="140"/>
      <c r="J482" s="141">
        <f t="shared" si="134"/>
        <v>0</v>
      </c>
      <c r="K482" s="142"/>
      <c r="L482" s="28"/>
      <c r="M482" s="143" t="s">
        <v>1</v>
      </c>
      <c r="N482" s="144" t="s">
        <v>40</v>
      </c>
      <c r="P482" s="145">
        <f t="shared" si="135"/>
        <v>0</v>
      </c>
      <c r="Q482" s="145">
        <v>0</v>
      </c>
      <c r="R482" s="145">
        <f t="shared" si="136"/>
        <v>0</v>
      </c>
      <c r="S482" s="145">
        <v>0</v>
      </c>
      <c r="T482" s="146">
        <f t="shared" si="137"/>
        <v>0</v>
      </c>
      <c r="AR482" s="147" t="s">
        <v>1091</v>
      </c>
      <c r="AT482" s="147" t="s">
        <v>136</v>
      </c>
      <c r="AU482" s="147" t="s">
        <v>141</v>
      </c>
      <c r="AY482" s="13" t="s">
        <v>133</v>
      </c>
      <c r="BE482" s="148">
        <f t="shared" si="138"/>
        <v>0</v>
      </c>
      <c r="BF482" s="148">
        <f t="shared" si="139"/>
        <v>0</v>
      </c>
      <c r="BG482" s="148">
        <f t="shared" si="140"/>
        <v>0</v>
      </c>
      <c r="BH482" s="148">
        <f t="shared" si="141"/>
        <v>0</v>
      </c>
      <c r="BI482" s="148">
        <f t="shared" si="142"/>
        <v>0</v>
      </c>
      <c r="BJ482" s="13" t="s">
        <v>141</v>
      </c>
      <c r="BK482" s="148">
        <f t="shared" si="143"/>
        <v>0</v>
      </c>
      <c r="BL482" s="13" t="s">
        <v>1091</v>
      </c>
      <c r="BM482" s="147" t="s">
        <v>1479</v>
      </c>
    </row>
    <row r="483" spans="2:65" s="1" customFormat="1" ht="33" customHeight="1">
      <c r="B483" s="28"/>
      <c r="C483" s="149" t="s">
        <v>1480</v>
      </c>
      <c r="D483" s="149" t="s">
        <v>161</v>
      </c>
      <c r="E483" s="150" t="s">
        <v>1481</v>
      </c>
      <c r="F483" s="151" t="s">
        <v>1482</v>
      </c>
      <c r="G483" s="152" t="s">
        <v>180</v>
      </c>
      <c r="H483" s="153">
        <v>8</v>
      </c>
      <c r="I483" s="154"/>
      <c r="J483" s="155">
        <f t="shared" si="134"/>
        <v>0</v>
      </c>
      <c r="K483" s="156"/>
      <c r="L483" s="157"/>
      <c r="M483" s="158" t="s">
        <v>1</v>
      </c>
      <c r="N483" s="159" t="s">
        <v>40</v>
      </c>
      <c r="P483" s="145">
        <f t="shared" si="135"/>
        <v>0</v>
      </c>
      <c r="Q483" s="145">
        <v>0</v>
      </c>
      <c r="R483" s="145">
        <f t="shared" si="136"/>
        <v>0</v>
      </c>
      <c r="S483" s="145">
        <v>0</v>
      </c>
      <c r="T483" s="146">
        <f t="shared" si="137"/>
        <v>0</v>
      </c>
      <c r="AR483" s="147" t="s">
        <v>1352</v>
      </c>
      <c r="AT483" s="147" t="s">
        <v>161</v>
      </c>
      <c r="AU483" s="147" t="s">
        <v>141</v>
      </c>
      <c r="AY483" s="13" t="s">
        <v>133</v>
      </c>
      <c r="BE483" s="148">
        <f t="shared" si="138"/>
        <v>0</v>
      </c>
      <c r="BF483" s="148">
        <f t="shared" si="139"/>
        <v>0</v>
      </c>
      <c r="BG483" s="148">
        <f t="shared" si="140"/>
        <v>0</v>
      </c>
      <c r="BH483" s="148">
        <f t="shared" si="141"/>
        <v>0</v>
      </c>
      <c r="BI483" s="148">
        <f t="shared" si="142"/>
        <v>0</v>
      </c>
      <c r="BJ483" s="13" t="s">
        <v>141</v>
      </c>
      <c r="BK483" s="148">
        <f t="shared" si="143"/>
        <v>0</v>
      </c>
      <c r="BL483" s="13" t="s">
        <v>1091</v>
      </c>
      <c r="BM483" s="147" t="s">
        <v>1483</v>
      </c>
    </row>
    <row r="484" spans="2:65" s="1" customFormat="1" ht="16.5" customHeight="1">
      <c r="B484" s="28"/>
      <c r="C484" s="135" t="s">
        <v>1484</v>
      </c>
      <c r="D484" s="135" t="s">
        <v>136</v>
      </c>
      <c r="E484" s="136" t="s">
        <v>1485</v>
      </c>
      <c r="F484" s="137" t="s">
        <v>1486</v>
      </c>
      <c r="G484" s="138" t="s">
        <v>180</v>
      </c>
      <c r="H484" s="139">
        <v>52</v>
      </c>
      <c r="I484" s="140"/>
      <c r="J484" s="141">
        <f t="shared" si="134"/>
        <v>0</v>
      </c>
      <c r="K484" s="142"/>
      <c r="L484" s="28"/>
      <c r="M484" s="143" t="s">
        <v>1</v>
      </c>
      <c r="N484" s="144" t="s">
        <v>40</v>
      </c>
      <c r="P484" s="145">
        <f t="shared" si="135"/>
        <v>0</v>
      </c>
      <c r="Q484" s="145">
        <v>0</v>
      </c>
      <c r="R484" s="145">
        <f t="shared" si="136"/>
        <v>0</v>
      </c>
      <c r="S484" s="145">
        <v>0</v>
      </c>
      <c r="T484" s="146">
        <f t="shared" si="137"/>
        <v>0</v>
      </c>
      <c r="AR484" s="147" t="s">
        <v>1091</v>
      </c>
      <c r="AT484" s="147" t="s">
        <v>136</v>
      </c>
      <c r="AU484" s="147" t="s">
        <v>141</v>
      </c>
      <c r="AY484" s="13" t="s">
        <v>133</v>
      </c>
      <c r="BE484" s="148">
        <f t="shared" si="138"/>
        <v>0</v>
      </c>
      <c r="BF484" s="148">
        <f t="shared" si="139"/>
        <v>0</v>
      </c>
      <c r="BG484" s="148">
        <f t="shared" si="140"/>
        <v>0</v>
      </c>
      <c r="BH484" s="148">
        <f t="shared" si="141"/>
        <v>0</v>
      </c>
      <c r="BI484" s="148">
        <f t="shared" si="142"/>
        <v>0</v>
      </c>
      <c r="BJ484" s="13" t="s">
        <v>141</v>
      </c>
      <c r="BK484" s="148">
        <f t="shared" si="143"/>
        <v>0</v>
      </c>
      <c r="BL484" s="13" t="s">
        <v>1091</v>
      </c>
      <c r="BM484" s="147" t="s">
        <v>1487</v>
      </c>
    </row>
    <row r="485" spans="2:65" s="1" customFormat="1" ht="33" customHeight="1">
      <c r="B485" s="28"/>
      <c r="C485" s="149" t="s">
        <v>1488</v>
      </c>
      <c r="D485" s="149" t="s">
        <v>161</v>
      </c>
      <c r="E485" s="150" t="s">
        <v>1489</v>
      </c>
      <c r="F485" s="151" t="s">
        <v>1490</v>
      </c>
      <c r="G485" s="152" t="s">
        <v>180</v>
      </c>
      <c r="H485" s="153">
        <v>52</v>
      </c>
      <c r="I485" s="154"/>
      <c r="J485" s="155">
        <f t="shared" si="134"/>
        <v>0</v>
      </c>
      <c r="K485" s="156"/>
      <c r="L485" s="157"/>
      <c r="M485" s="158" t="s">
        <v>1</v>
      </c>
      <c r="N485" s="159" t="s">
        <v>40</v>
      </c>
      <c r="P485" s="145">
        <f t="shared" si="135"/>
        <v>0</v>
      </c>
      <c r="Q485" s="145">
        <v>0</v>
      </c>
      <c r="R485" s="145">
        <f t="shared" si="136"/>
        <v>0</v>
      </c>
      <c r="S485" s="145">
        <v>0</v>
      </c>
      <c r="T485" s="146">
        <f t="shared" si="137"/>
        <v>0</v>
      </c>
      <c r="AR485" s="147" t="s">
        <v>1352</v>
      </c>
      <c r="AT485" s="147" t="s">
        <v>161</v>
      </c>
      <c r="AU485" s="147" t="s">
        <v>141</v>
      </c>
      <c r="AY485" s="13" t="s">
        <v>133</v>
      </c>
      <c r="BE485" s="148">
        <f t="shared" si="138"/>
        <v>0</v>
      </c>
      <c r="BF485" s="148">
        <f t="shared" si="139"/>
        <v>0</v>
      </c>
      <c r="BG485" s="148">
        <f t="shared" si="140"/>
        <v>0</v>
      </c>
      <c r="BH485" s="148">
        <f t="shared" si="141"/>
        <v>0</v>
      </c>
      <c r="BI485" s="148">
        <f t="shared" si="142"/>
        <v>0</v>
      </c>
      <c r="BJ485" s="13" t="s">
        <v>141</v>
      </c>
      <c r="BK485" s="148">
        <f t="shared" si="143"/>
        <v>0</v>
      </c>
      <c r="BL485" s="13" t="s">
        <v>1091</v>
      </c>
      <c r="BM485" s="147" t="s">
        <v>1491</v>
      </c>
    </row>
    <row r="486" spans="2:65" s="1" customFormat="1" ht="16.5" customHeight="1">
      <c r="B486" s="28"/>
      <c r="C486" s="135" t="s">
        <v>1492</v>
      </c>
      <c r="D486" s="135" t="s">
        <v>136</v>
      </c>
      <c r="E486" s="136" t="s">
        <v>1493</v>
      </c>
      <c r="F486" s="137" t="s">
        <v>1494</v>
      </c>
      <c r="G486" s="138" t="s">
        <v>180</v>
      </c>
      <c r="H486" s="139">
        <v>7</v>
      </c>
      <c r="I486" s="140"/>
      <c r="J486" s="141">
        <f t="shared" si="134"/>
        <v>0</v>
      </c>
      <c r="K486" s="142"/>
      <c r="L486" s="28"/>
      <c r="M486" s="143" t="s">
        <v>1</v>
      </c>
      <c r="N486" s="144" t="s">
        <v>40</v>
      </c>
      <c r="P486" s="145">
        <f t="shared" si="135"/>
        <v>0</v>
      </c>
      <c r="Q486" s="145">
        <v>0</v>
      </c>
      <c r="R486" s="145">
        <f t="shared" si="136"/>
        <v>0</v>
      </c>
      <c r="S486" s="145">
        <v>0</v>
      </c>
      <c r="T486" s="146">
        <f t="shared" si="137"/>
        <v>0</v>
      </c>
      <c r="AR486" s="147" t="s">
        <v>1091</v>
      </c>
      <c r="AT486" s="147" t="s">
        <v>136</v>
      </c>
      <c r="AU486" s="147" t="s">
        <v>141</v>
      </c>
      <c r="AY486" s="13" t="s">
        <v>133</v>
      </c>
      <c r="BE486" s="148">
        <f t="shared" si="138"/>
        <v>0</v>
      </c>
      <c r="BF486" s="148">
        <f t="shared" si="139"/>
        <v>0</v>
      </c>
      <c r="BG486" s="148">
        <f t="shared" si="140"/>
        <v>0</v>
      </c>
      <c r="BH486" s="148">
        <f t="shared" si="141"/>
        <v>0</v>
      </c>
      <c r="BI486" s="148">
        <f t="shared" si="142"/>
        <v>0</v>
      </c>
      <c r="BJ486" s="13" t="s">
        <v>141</v>
      </c>
      <c r="BK486" s="148">
        <f t="shared" si="143"/>
        <v>0</v>
      </c>
      <c r="BL486" s="13" t="s">
        <v>1091</v>
      </c>
      <c r="BM486" s="147" t="s">
        <v>1495</v>
      </c>
    </row>
    <row r="487" spans="2:65" s="1" customFormat="1" ht="24.2" customHeight="1">
      <c r="B487" s="28"/>
      <c r="C487" s="149" t="s">
        <v>1496</v>
      </c>
      <c r="D487" s="149" t="s">
        <v>161</v>
      </c>
      <c r="E487" s="150" t="s">
        <v>1497</v>
      </c>
      <c r="F487" s="151" t="s">
        <v>1498</v>
      </c>
      <c r="G487" s="152" t="s">
        <v>180</v>
      </c>
      <c r="H487" s="153">
        <v>7</v>
      </c>
      <c r="I487" s="154"/>
      <c r="J487" s="155">
        <f t="shared" si="134"/>
        <v>0</v>
      </c>
      <c r="K487" s="156"/>
      <c r="L487" s="157"/>
      <c r="M487" s="158" t="s">
        <v>1</v>
      </c>
      <c r="N487" s="159" t="s">
        <v>40</v>
      </c>
      <c r="P487" s="145">
        <f t="shared" si="135"/>
        <v>0</v>
      </c>
      <c r="Q487" s="145">
        <v>0</v>
      </c>
      <c r="R487" s="145">
        <f t="shared" si="136"/>
        <v>0</v>
      </c>
      <c r="S487" s="145">
        <v>0</v>
      </c>
      <c r="T487" s="146">
        <f t="shared" si="137"/>
        <v>0</v>
      </c>
      <c r="AR487" s="147" t="s">
        <v>1352</v>
      </c>
      <c r="AT487" s="147" t="s">
        <v>161</v>
      </c>
      <c r="AU487" s="147" t="s">
        <v>141</v>
      </c>
      <c r="AY487" s="13" t="s">
        <v>133</v>
      </c>
      <c r="BE487" s="148">
        <f t="shared" si="138"/>
        <v>0</v>
      </c>
      <c r="BF487" s="148">
        <f t="shared" si="139"/>
        <v>0</v>
      </c>
      <c r="BG487" s="148">
        <f t="shared" si="140"/>
        <v>0</v>
      </c>
      <c r="BH487" s="148">
        <f t="shared" si="141"/>
        <v>0</v>
      </c>
      <c r="BI487" s="148">
        <f t="shared" si="142"/>
        <v>0</v>
      </c>
      <c r="BJ487" s="13" t="s">
        <v>141</v>
      </c>
      <c r="BK487" s="148">
        <f t="shared" si="143"/>
        <v>0</v>
      </c>
      <c r="BL487" s="13" t="s">
        <v>1091</v>
      </c>
      <c r="BM487" s="147" t="s">
        <v>1499</v>
      </c>
    </row>
    <row r="488" spans="2:65" s="1" customFormat="1" ht="16.5" customHeight="1">
      <c r="B488" s="28"/>
      <c r="C488" s="135" t="s">
        <v>1500</v>
      </c>
      <c r="D488" s="135" t="s">
        <v>136</v>
      </c>
      <c r="E488" s="136" t="s">
        <v>1501</v>
      </c>
      <c r="F488" s="137" t="s">
        <v>1502</v>
      </c>
      <c r="G488" s="138" t="s">
        <v>1503</v>
      </c>
      <c r="H488" s="139">
        <v>1</v>
      </c>
      <c r="I488" s="140"/>
      <c r="J488" s="141">
        <f t="shared" si="134"/>
        <v>0</v>
      </c>
      <c r="K488" s="142"/>
      <c r="L488" s="28"/>
      <c r="M488" s="143" t="s">
        <v>1</v>
      </c>
      <c r="N488" s="144" t="s">
        <v>40</v>
      </c>
      <c r="P488" s="145">
        <f t="shared" si="135"/>
        <v>0</v>
      </c>
      <c r="Q488" s="145">
        <v>0</v>
      </c>
      <c r="R488" s="145">
        <f t="shared" si="136"/>
        <v>0</v>
      </c>
      <c r="S488" s="145">
        <v>0</v>
      </c>
      <c r="T488" s="146">
        <f t="shared" si="137"/>
        <v>0</v>
      </c>
      <c r="AR488" s="147" t="s">
        <v>1091</v>
      </c>
      <c r="AT488" s="147" t="s">
        <v>136</v>
      </c>
      <c r="AU488" s="147" t="s">
        <v>141</v>
      </c>
      <c r="AY488" s="13" t="s">
        <v>133</v>
      </c>
      <c r="BE488" s="148">
        <f t="shared" si="138"/>
        <v>0</v>
      </c>
      <c r="BF488" s="148">
        <f t="shared" si="139"/>
        <v>0</v>
      </c>
      <c r="BG488" s="148">
        <f t="shared" si="140"/>
        <v>0</v>
      </c>
      <c r="BH488" s="148">
        <f t="shared" si="141"/>
        <v>0</v>
      </c>
      <c r="BI488" s="148">
        <f t="shared" si="142"/>
        <v>0</v>
      </c>
      <c r="BJ488" s="13" t="s">
        <v>141</v>
      </c>
      <c r="BK488" s="148">
        <f t="shared" si="143"/>
        <v>0</v>
      </c>
      <c r="BL488" s="13" t="s">
        <v>1091</v>
      </c>
      <c r="BM488" s="147" t="s">
        <v>1504</v>
      </c>
    </row>
    <row r="489" spans="2:65" s="1" customFormat="1" ht="24.2" customHeight="1">
      <c r="B489" s="28"/>
      <c r="C489" s="149" t="s">
        <v>1505</v>
      </c>
      <c r="D489" s="149" t="s">
        <v>161</v>
      </c>
      <c r="E489" s="150" t="s">
        <v>1506</v>
      </c>
      <c r="F489" s="151" t="s">
        <v>1507</v>
      </c>
      <c r="G489" s="152" t="s">
        <v>263</v>
      </c>
      <c r="H489" s="153">
        <v>1</v>
      </c>
      <c r="I489" s="154"/>
      <c r="J489" s="155">
        <f t="shared" si="134"/>
        <v>0</v>
      </c>
      <c r="K489" s="156"/>
      <c r="L489" s="157"/>
      <c r="M489" s="158" t="s">
        <v>1</v>
      </c>
      <c r="N489" s="159" t="s">
        <v>40</v>
      </c>
      <c r="P489" s="145">
        <f t="shared" si="135"/>
        <v>0</v>
      </c>
      <c r="Q489" s="145">
        <v>1.9000000000000001E-4</v>
      </c>
      <c r="R489" s="145">
        <f t="shared" si="136"/>
        <v>1.9000000000000001E-4</v>
      </c>
      <c r="S489" s="145">
        <v>0</v>
      </c>
      <c r="T489" s="146">
        <f t="shared" si="137"/>
        <v>0</v>
      </c>
      <c r="AR489" s="147" t="s">
        <v>770</v>
      </c>
      <c r="AT489" s="147" t="s">
        <v>161</v>
      </c>
      <c r="AU489" s="147" t="s">
        <v>141</v>
      </c>
      <c r="AY489" s="13" t="s">
        <v>133</v>
      </c>
      <c r="BE489" s="148">
        <f t="shared" si="138"/>
        <v>0</v>
      </c>
      <c r="BF489" s="148">
        <f t="shared" si="139"/>
        <v>0</v>
      </c>
      <c r="BG489" s="148">
        <f t="shared" si="140"/>
        <v>0</v>
      </c>
      <c r="BH489" s="148">
        <f t="shared" si="141"/>
        <v>0</v>
      </c>
      <c r="BI489" s="148">
        <f t="shared" si="142"/>
        <v>0</v>
      </c>
      <c r="BJ489" s="13" t="s">
        <v>141</v>
      </c>
      <c r="BK489" s="148">
        <f t="shared" si="143"/>
        <v>0</v>
      </c>
      <c r="BL489" s="13" t="s">
        <v>770</v>
      </c>
      <c r="BM489" s="147" t="s">
        <v>1508</v>
      </c>
    </row>
    <row r="490" spans="2:65" s="1" customFormat="1" ht="16.5" customHeight="1">
      <c r="B490" s="28"/>
      <c r="C490" s="135" t="s">
        <v>1509</v>
      </c>
      <c r="D490" s="135" t="s">
        <v>136</v>
      </c>
      <c r="E490" s="136" t="s">
        <v>1510</v>
      </c>
      <c r="F490" s="137" t="s">
        <v>1511</v>
      </c>
      <c r="G490" s="138" t="s">
        <v>1503</v>
      </c>
      <c r="H490" s="139">
        <v>1</v>
      </c>
      <c r="I490" s="140"/>
      <c r="J490" s="141">
        <f t="shared" si="134"/>
        <v>0</v>
      </c>
      <c r="K490" s="142"/>
      <c r="L490" s="28"/>
      <c r="M490" s="143" t="s">
        <v>1</v>
      </c>
      <c r="N490" s="144" t="s">
        <v>40</v>
      </c>
      <c r="P490" s="145">
        <f t="shared" si="135"/>
        <v>0</v>
      </c>
      <c r="Q490" s="145">
        <v>0</v>
      </c>
      <c r="R490" s="145">
        <f t="shared" si="136"/>
        <v>0</v>
      </c>
      <c r="S490" s="145">
        <v>0</v>
      </c>
      <c r="T490" s="146">
        <f t="shared" si="137"/>
        <v>0</v>
      </c>
      <c r="AR490" s="147" t="s">
        <v>1091</v>
      </c>
      <c r="AT490" s="147" t="s">
        <v>136</v>
      </c>
      <c r="AU490" s="147" t="s">
        <v>141</v>
      </c>
      <c r="AY490" s="13" t="s">
        <v>133</v>
      </c>
      <c r="BE490" s="148">
        <f t="shared" si="138"/>
        <v>0</v>
      </c>
      <c r="BF490" s="148">
        <f t="shared" si="139"/>
        <v>0</v>
      </c>
      <c r="BG490" s="148">
        <f t="shared" si="140"/>
        <v>0</v>
      </c>
      <c r="BH490" s="148">
        <f t="shared" si="141"/>
        <v>0</v>
      </c>
      <c r="BI490" s="148">
        <f t="shared" si="142"/>
        <v>0</v>
      </c>
      <c r="BJ490" s="13" t="s">
        <v>141</v>
      </c>
      <c r="BK490" s="148">
        <f t="shared" si="143"/>
        <v>0</v>
      </c>
      <c r="BL490" s="13" t="s">
        <v>1091</v>
      </c>
      <c r="BM490" s="147" t="s">
        <v>1512</v>
      </c>
    </row>
    <row r="491" spans="2:65" s="1" customFormat="1" ht="24.2" customHeight="1">
      <c r="B491" s="28"/>
      <c r="C491" s="149" t="s">
        <v>1513</v>
      </c>
      <c r="D491" s="149" t="s">
        <v>161</v>
      </c>
      <c r="E491" s="150" t="s">
        <v>1514</v>
      </c>
      <c r="F491" s="151" t="s">
        <v>1515</v>
      </c>
      <c r="G491" s="152" t="s">
        <v>263</v>
      </c>
      <c r="H491" s="153">
        <v>1</v>
      </c>
      <c r="I491" s="154"/>
      <c r="J491" s="155">
        <f t="shared" si="134"/>
        <v>0</v>
      </c>
      <c r="K491" s="156"/>
      <c r="L491" s="157"/>
      <c r="M491" s="158" t="s">
        <v>1</v>
      </c>
      <c r="N491" s="159" t="s">
        <v>40</v>
      </c>
      <c r="P491" s="145">
        <f t="shared" si="135"/>
        <v>0</v>
      </c>
      <c r="Q491" s="145">
        <v>3.5E-4</v>
      </c>
      <c r="R491" s="145">
        <f t="shared" si="136"/>
        <v>3.5E-4</v>
      </c>
      <c r="S491" s="145">
        <v>0</v>
      </c>
      <c r="T491" s="146">
        <f t="shared" si="137"/>
        <v>0</v>
      </c>
      <c r="AR491" s="147" t="s">
        <v>770</v>
      </c>
      <c r="AT491" s="147" t="s">
        <v>161</v>
      </c>
      <c r="AU491" s="147" t="s">
        <v>141</v>
      </c>
      <c r="AY491" s="13" t="s">
        <v>133</v>
      </c>
      <c r="BE491" s="148">
        <f t="shared" si="138"/>
        <v>0</v>
      </c>
      <c r="BF491" s="148">
        <f t="shared" si="139"/>
        <v>0</v>
      </c>
      <c r="BG491" s="148">
        <f t="shared" si="140"/>
        <v>0</v>
      </c>
      <c r="BH491" s="148">
        <f t="shared" si="141"/>
        <v>0</v>
      </c>
      <c r="BI491" s="148">
        <f t="shared" si="142"/>
        <v>0</v>
      </c>
      <c r="BJ491" s="13" t="s">
        <v>141</v>
      </c>
      <c r="BK491" s="148">
        <f t="shared" si="143"/>
        <v>0</v>
      </c>
      <c r="BL491" s="13" t="s">
        <v>770</v>
      </c>
      <c r="BM491" s="147" t="s">
        <v>1516</v>
      </c>
    </row>
    <row r="492" spans="2:65" s="1" customFormat="1" ht="16.5" customHeight="1">
      <c r="B492" s="28"/>
      <c r="C492" s="135" t="s">
        <v>1517</v>
      </c>
      <c r="D492" s="135" t="s">
        <v>136</v>
      </c>
      <c r="E492" s="136" t="s">
        <v>1518</v>
      </c>
      <c r="F492" s="137" t="s">
        <v>1519</v>
      </c>
      <c r="G492" s="138" t="s">
        <v>1503</v>
      </c>
      <c r="H492" s="139">
        <v>8</v>
      </c>
      <c r="I492" s="140"/>
      <c r="J492" s="141">
        <f t="shared" si="134"/>
        <v>0</v>
      </c>
      <c r="K492" s="142"/>
      <c r="L492" s="28"/>
      <c r="M492" s="143" t="s">
        <v>1</v>
      </c>
      <c r="N492" s="144" t="s">
        <v>40</v>
      </c>
      <c r="P492" s="145">
        <f t="shared" si="135"/>
        <v>0</v>
      </c>
      <c r="Q492" s="145">
        <v>0</v>
      </c>
      <c r="R492" s="145">
        <f t="shared" si="136"/>
        <v>0</v>
      </c>
      <c r="S492" s="145">
        <v>0</v>
      </c>
      <c r="T492" s="146">
        <f t="shared" si="137"/>
        <v>0</v>
      </c>
      <c r="AR492" s="147" t="s">
        <v>1091</v>
      </c>
      <c r="AT492" s="147" t="s">
        <v>136</v>
      </c>
      <c r="AU492" s="147" t="s">
        <v>141</v>
      </c>
      <c r="AY492" s="13" t="s">
        <v>133</v>
      </c>
      <c r="BE492" s="148">
        <f t="shared" si="138"/>
        <v>0</v>
      </c>
      <c r="BF492" s="148">
        <f t="shared" si="139"/>
        <v>0</v>
      </c>
      <c r="BG492" s="148">
        <f t="shared" si="140"/>
        <v>0</v>
      </c>
      <c r="BH492" s="148">
        <f t="shared" si="141"/>
        <v>0</v>
      </c>
      <c r="BI492" s="148">
        <f t="shared" si="142"/>
        <v>0</v>
      </c>
      <c r="BJ492" s="13" t="s">
        <v>141</v>
      </c>
      <c r="BK492" s="148">
        <f t="shared" si="143"/>
        <v>0</v>
      </c>
      <c r="BL492" s="13" t="s">
        <v>1091</v>
      </c>
      <c r="BM492" s="147" t="s">
        <v>1520</v>
      </c>
    </row>
    <row r="493" spans="2:65" s="1" customFormat="1" ht="24.2" customHeight="1">
      <c r="B493" s="28"/>
      <c r="C493" s="149" t="s">
        <v>1521</v>
      </c>
      <c r="D493" s="149" t="s">
        <v>161</v>
      </c>
      <c r="E493" s="150" t="s">
        <v>1522</v>
      </c>
      <c r="F493" s="151" t="s">
        <v>1523</v>
      </c>
      <c r="G493" s="152" t="s">
        <v>263</v>
      </c>
      <c r="H493" s="153">
        <v>8</v>
      </c>
      <c r="I493" s="154"/>
      <c r="J493" s="155">
        <f t="shared" si="134"/>
        <v>0</v>
      </c>
      <c r="K493" s="156"/>
      <c r="L493" s="157"/>
      <c r="M493" s="158" t="s">
        <v>1</v>
      </c>
      <c r="N493" s="159" t="s">
        <v>40</v>
      </c>
      <c r="P493" s="145">
        <f t="shared" si="135"/>
        <v>0</v>
      </c>
      <c r="Q493" s="145">
        <v>4.0000000000000002E-4</v>
      </c>
      <c r="R493" s="145">
        <f t="shared" si="136"/>
        <v>3.2000000000000002E-3</v>
      </c>
      <c r="S493" s="145">
        <v>0</v>
      </c>
      <c r="T493" s="146">
        <f t="shared" si="137"/>
        <v>0</v>
      </c>
      <c r="AR493" s="147" t="s">
        <v>770</v>
      </c>
      <c r="AT493" s="147" t="s">
        <v>161</v>
      </c>
      <c r="AU493" s="147" t="s">
        <v>141</v>
      </c>
      <c r="AY493" s="13" t="s">
        <v>133</v>
      </c>
      <c r="BE493" s="148">
        <f t="shared" si="138"/>
        <v>0</v>
      </c>
      <c r="BF493" s="148">
        <f t="shared" si="139"/>
        <v>0</v>
      </c>
      <c r="BG493" s="148">
        <f t="shared" si="140"/>
        <v>0</v>
      </c>
      <c r="BH493" s="148">
        <f t="shared" si="141"/>
        <v>0</v>
      </c>
      <c r="BI493" s="148">
        <f t="shared" si="142"/>
        <v>0</v>
      </c>
      <c r="BJ493" s="13" t="s">
        <v>141</v>
      </c>
      <c r="BK493" s="148">
        <f t="shared" si="143"/>
        <v>0</v>
      </c>
      <c r="BL493" s="13" t="s">
        <v>770</v>
      </c>
      <c r="BM493" s="147" t="s">
        <v>1524</v>
      </c>
    </row>
    <row r="494" spans="2:65" s="1" customFormat="1" ht="16.5" customHeight="1">
      <c r="B494" s="28"/>
      <c r="C494" s="135" t="s">
        <v>1525</v>
      </c>
      <c r="D494" s="135" t="s">
        <v>136</v>
      </c>
      <c r="E494" s="136" t="s">
        <v>1526</v>
      </c>
      <c r="F494" s="137" t="s">
        <v>1527</v>
      </c>
      <c r="G494" s="138" t="s">
        <v>1503</v>
      </c>
      <c r="H494" s="139">
        <v>1</v>
      </c>
      <c r="I494" s="140"/>
      <c r="J494" s="141">
        <f t="shared" si="134"/>
        <v>0</v>
      </c>
      <c r="K494" s="142"/>
      <c r="L494" s="28"/>
      <c r="M494" s="143" t="s">
        <v>1</v>
      </c>
      <c r="N494" s="144" t="s">
        <v>40</v>
      </c>
      <c r="P494" s="145">
        <f t="shared" si="135"/>
        <v>0</v>
      </c>
      <c r="Q494" s="145">
        <v>0</v>
      </c>
      <c r="R494" s="145">
        <f t="shared" si="136"/>
        <v>0</v>
      </c>
      <c r="S494" s="145">
        <v>0</v>
      </c>
      <c r="T494" s="146">
        <f t="shared" si="137"/>
        <v>0</v>
      </c>
      <c r="AR494" s="147" t="s">
        <v>1091</v>
      </c>
      <c r="AT494" s="147" t="s">
        <v>136</v>
      </c>
      <c r="AU494" s="147" t="s">
        <v>141</v>
      </c>
      <c r="AY494" s="13" t="s">
        <v>133</v>
      </c>
      <c r="BE494" s="148">
        <f t="shared" si="138"/>
        <v>0</v>
      </c>
      <c r="BF494" s="148">
        <f t="shared" si="139"/>
        <v>0</v>
      </c>
      <c r="BG494" s="148">
        <f t="shared" si="140"/>
        <v>0</v>
      </c>
      <c r="BH494" s="148">
        <f t="shared" si="141"/>
        <v>0</v>
      </c>
      <c r="BI494" s="148">
        <f t="shared" si="142"/>
        <v>0</v>
      </c>
      <c r="BJ494" s="13" t="s">
        <v>141</v>
      </c>
      <c r="BK494" s="148">
        <f t="shared" si="143"/>
        <v>0</v>
      </c>
      <c r="BL494" s="13" t="s">
        <v>1091</v>
      </c>
      <c r="BM494" s="147" t="s">
        <v>1528</v>
      </c>
    </row>
    <row r="495" spans="2:65" s="1" customFormat="1" ht="24.2" customHeight="1">
      <c r="B495" s="28"/>
      <c r="C495" s="149" t="s">
        <v>1529</v>
      </c>
      <c r="D495" s="149" t="s">
        <v>161</v>
      </c>
      <c r="E495" s="150" t="s">
        <v>1530</v>
      </c>
      <c r="F495" s="151" t="s">
        <v>1531</v>
      </c>
      <c r="G495" s="152" t="s">
        <v>263</v>
      </c>
      <c r="H495" s="153">
        <v>1</v>
      </c>
      <c r="I495" s="154"/>
      <c r="J495" s="155">
        <f t="shared" si="134"/>
        <v>0</v>
      </c>
      <c r="K495" s="156"/>
      <c r="L495" s="157"/>
      <c r="M495" s="158" t="s">
        <v>1</v>
      </c>
      <c r="N495" s="159" t="s">
        <v>40</v>
      </c>
      <c r="P495" s="145">
        <f t="shared" si="135"/>
        <v>0</v>
      </c>
      <c r="Q495" s="145">
        <v>1.1000000000000001E-3</v>
      </c>
      <c r="R495" s="145">
        <f t="shared" si="136"/>
        <v>1.1000000000000001E-3</v>
      </c>
      <c r="S495" s="145">
        <v>0</v>
      </c>
      <c r="T495" s="146">
        <f t="shared" si="137"/>
        <v>0</v>
      </c>
      <c r="AR495" s="147" t="s">
        <v>770</v>
      </c>
      <c r="AT495" s="147" t="s">
        <v>161</v>
      </c>
      <c r="AU495" s="147" t="s">
        <v>141</v>
      </c>
      <c r="AY495" s="13" t="s">
        <v>133</v>
      </c>
      <c r="BE495" s="148">
        <f t="shared" si="138"/>
        <v>0</v>
      </c>
      <c r="BF495" s="148">
        <f t="shared" si="139"/>
        <v>0</v>
      </c>
      <c r="BG495" s="148">
        <f t="shared" si="140"/>
        <v>0</v>
      </c>
      <c r="BH495" s="148">
        <f t="shared" si="141"/>
        <v>0</v>
      </c>
      <c r="BI495" s="148">
        <f t="shared" si="142"/>
        <v>0</v>
      </c>
      <c r="BJ495" s="13" t="s">
        <v>141</v>
      </c>
      <c r="BK495" s="148">
        <f t="shared" si="143"/>
        <v>0</v>
      </c>
      <c r="BL495" s="13" t="s">
        <v>770</v>
      </c>
      <c r="BM495" s="147" t="s">
        <v>1532</v>
      </c>
    </row>
    <row r="496" spans="2:65" s="1" customFormat="1" ht="16.5" customHeight="1">
      <c r="B496" s="28"/>
      <c r="C496" s="135" t="s">
        <v>1533</v>
      </c>
      <c r="D496" s="135" t="s">
        <v>136</v>
      </c>
      <c r="E496" s="136" t="s">
        <v>1534</v>
      </c>
      <c r="F496" s="137" t="s">
        <v>1535</v>
      </c>
      <c r="G496" s="138" t="s">
        <v>180</v>
      </c>
      <c r="H496" s="139">
        <v>167</v>
      </c>
      <c r="I496" s="140"/>
      <c r="J496" s="141">
        <f t="shared" si="134"/>
        <v>0</v>
      </c>
      <c r="K496" s="142"/>
      <c r="L496" s="28"/>
      <c r="M496" s="143" t="s">
        <v>1</v>
      </c>
      <c r="N496" s="144" t="s">
        <v>40</v>
      </c>
      <c r="P496" s="145">
        <f t="shared" si="135"/>
        <v>0</v>
      </c>
      <c r="Q496" s="145">
        <v>0</v>
      </c>
      <c r="R496" s="145">
        <f t="shared" si="136"/>
        <v>0</v>
      </c>
      <c r="S496" s="145">
        <v>0</v>
      </c>
      <c r="T496" s="146">
        <f t="shared" si="137"/>
        <v>0</v>
      </c>
      <c r="AR496" s="147" t="s">
        <v>1091</v>
      </c>
      <c r="AT496" s="147" t="s">
        <v>136</v>
      </c>
      <c r="AU496" s="147" t="s">
        <v>141</v>
      </c>
      <c r="AY496" s="13" t="s">
        <v>133</v>
      </c>
      <c r="BE496" s="148">
        <f t="shared" si="138"/>
        <v>0</v>
      </c>
      <c r="BF496" s="148">
        <f t="shared" si="139"/>
        <v>0</v>
      </c>
      <c r="BG496" s="148">
        <f t="shared" si="140"/>
        <v>0</v>
      </c>
      <c r="BH496" s="148">
        <f t="shared" si="141"/>
        <v>0</v>
      </c>
      <c r="BI496" s="148">
        <f t="shared" si="142"/>
        <v>0</v>
      </c>
      <c r="BJ496" s="13" t="s">
        <v>141</v>
      </c>
      <c r="BK496" s="148">
        <f t="shared" si="143"/>
        <v>0</v>
      </c>
      <c r="BL496" s="13" t="s">
        <v>1091</v>
      </c>
      <c r="BM496" s="147" t="s">
        <v>1536</v>
      </c>
    </row>
    <row r="497" spans="2:65" s="1" customFormat="1" ht="21.75" customHeight="1">
      <c r="B497" s="28"/>
      <c r="C497" s="135" t="s">
        <v>1537</v>
      </c>
      <c r="D497" s="135" t="s">
        <v>136</v>
      </c>
      <c r="E497" s="136" t="s">
        <v>1538</v>
      </c>
      <c r="F497" s="137" t="s">
        <v>1539</v>
      </c>
      <c r="G497" s="138" t="s">
        <v>263</v>
      </c>
      <c r="H497" s="139">
        <v>60</v>
      </c>
      <c r="I497" s="140"/>
      <c r="J497" s="141">
        <f t="shared" si="134"/>
        <v>0</v>
      </c>
      <c r="K497" s="142"/>
      <c r="L497" s="28"/>
      <c r="M497" s="143" t="s">
        <v>1</v>
      </c>
      <c r="N497" s="144" t="s">
        <v>40</v>
      </c>
      <c r="P497" s="145">
        <f t="shared" si="135"/>
        <v>0</v>
      </c>
      <c r="Q497" s="145">
        <v>0</v>
      </c>
      <c r="R497" s="145">
        <f t="shared" si="136"/>
        <v>0</v>
      </c>
      <c r="S497" s="145">
        <v>0</v>
      </c>
      <c r="T497" s="146">
        <f t="shared" si="137"/>
        <v>0</v>
      </c>
      <c r="AR497" s="147" t="s">
        <v>1091</v>
      </c>
      <c r="AT497" s="147" t="s">
        <v>136</v>
      </c>
      <c r="AU497" s="147" t="s">
        <v>141</v>
      </c>
      <c r="AY497" s="13" t="s">
        <v>133</v>
      </c>
      <c r="BE497" s="148">
        <f t="shared" si="138"/>
        <v>0</v>
      </c>
      <c r="BF497" s="148">
        <f t="shared" si="139"/>
        <v>0</v>
      </c>
      <c r="BG497" s="148">
        <f t="shared" si="140"/>
        <v>0</v>
      </c>
      <c r="BH497" s="148">
        <f t="shared" si="141"/>
        <v>0</v>
      </c>
      <c r="BI497" s="148">
        <f t="shared" si="142"/>
        <v>0</v>
      </c>
      <c r="BJ497" s="13" t="s">
        <v>141</v>
      </c>
      <c r="BK497" s="148">
        <f t="shared" si="143"/>
        <v>0</v>
      </c>
      <c r="BL497" s="13" t="s">
        <v>1091</v>
      </c>
      <c r="BM497" s="147" t="s">
        <v>1540</v>
      </c>
    </row>
    <row r="498" spans="2:65" s="1" customFormat="1" ht="16.5" customHeight="1">
      <c r="B498" s="28"/>
      <c r="C498" s="149" t="s">
        <v>1541</v>
      </c>
      <c r="D498" s="149" t="s">
        <v>161</v>
      </c>
      <c r="E498" s="150" t="s">
        <v>1542</v>
      </c>
      <c r="F498" s="151" t="s">
        <v>1543</v>
      </c>
      <c r="G498" s="152" t="s">
        <v>180</v>
      </c>
      <c r="H498" s="153">
        <v>60</v>
      </c>
      <c r="I498" s="154"/>
      <c r="J498" s="155">
        <f t="shared" si="134"/>
        <v>0</v>
      </c>
      <c r="K498" s="156"/>
      <c r="L498" s="157"/>
      <c r="M498" s="158" t="s">
        <v>1</v>
      </c>
      <c r="N498" s="159" t="s">
        <v>40</v>
      </c>
      <c r="P498" s="145">
        <f t="shared" si="135"/>
        <v>0</v>
      </c>
      <c r="Q498" s="145">
        <v>5.0000000000000002E-5</v>
      </c>
      <c r="R498" s="145">
        <f t="shared" si="136"/>
        <v>3.0000000000000001E-3</v>
      </c>
      <c r="S498" s="145">
        <v>0</v>
      </c>
      <c r="T498" s="146">
        <f t="shared" si="137"/>
        <v>0</v>
      </c>
      <c r="AR498" s="147" t="s">
        <v>1352</v>
      </c>
      <c r="AT498" s="147" t="s">
        <v>161</v>
      </c>
      <c r="AU498" s="147" t="s">
        <v>141</v>
      </c>
      <c r="AY498" s="13" t="s">
        <v>133</v>
      </c>
      <c r="BE498" s="148">
        <f t="shared" si="138"/>
        <v>0</v>
      </c>
      <c r="BF498" s="148">
        <f t="shared" si="139"/>
        <v>0</v>
      </c>
      <c r="BG498" s="148">
        <f t="shared" si="140"/>
        <v>0</v>
      </c>
      <c r="BH498" s="148">
        <f t="shared" si="141"/>
        <v>0</v>
      </c>
      <c r="BI498" s="148">
        <f t="shared" si="142"/>
        <v>0</v>
      </c>
      <c r="BJ498" s="13" t="s">
        <v>141</v>
      </c>
      <c r="BK498" s="148">
        <f t="shared" si="143"/>
        <v>0</v>
      </c>
      <c r="BL498" s="13" t="s">
        <v>1091</v>
      </c>
      <c r="BM498" s="147" t="s">
        <v>1544</v>
      </c>
    </row>
    <row r="499" spans="2:65" s="1" customFormat="1" ht="21.75" customHeight="1">
      <c r="B499" s="28"/>
      <c r="C499" s="135" t="s">
        <v>1545</v>
      </c>
      <c r="D499" s="135" t="s">
        <v>136</v>
      </c>
      <c r="E499" s="136" t="s">
        <v>1546</v>
      </c>
      <c r="F499" s="137" t="s">
        <v>1547</v>
      </c>
      <c r="G499" s="138" t="s">
        <v>180</v>
      </c>
      <c r="H499" s="139">
        <v>4</v>
      </c>
      <c r="I499" s="140"/>
      <c r="J499" s="141">
        <f t="shared" si="134"/>
        <v>0</v>
      </c>
      <c r="K499" s="142"/>
      <c r="L499" s="28"/>
      <c r="M499" s="143" t="s">
        <v>1</v>
      </c>
      <c r="N499" s="144" t="s">
        <v>40</v>
      </c>
      <c r="P499" s="145">
        <f t="shared" si="135"/>
        <v>0</v>
      </c>
      <c r="Q499" s="145">
        <v>0</v>
      </c>
      <c r="R499" s="145">
        <f t="shared" si="136"/>
        <v>0</v>
      </c>
      <c r="S499" s="145">
        <v>0</v>
      </c>
      <c r="T499" s="146">
        <f t="shared" si="137"/>
        <v>0</v>
      </c>
      <c r="AR499" s="147" t="s">
        <v>1091</v>
      </c>
      <c r="AT499" s="147" t="s">
        <v>136</v>
      </c>
      <c r="AU499" s="147" t="s">
        <v>141</v>
      </c>
      <c r="AY499" s="13" t="s">
        <v>133</v>
      </c>
      <c r="BE499" s="148">
        <f t="shared" si="138"/>
        <v>0</v>
      </c>
      <c r="BF499" s="148">
        <f t="shared" si="139"/>
        <v>0</v>
      </c>
      <c r="BG499" s="148">
        <f t="shared" si="140"/>
        <v>0</v>
      </c>
      <c r="BH499" s="148">
        <f t="shared" si="141"/>
        <v>0</v>
      </c>
      <c r="BI499" s="148">
        <f t="shared" si="142"/>
        <v>0</v>
      </c>
      <c r="BJ499" s="13" t="s">
        <v>141</v>
      </c>
      <c r="BK499" s="148">
        <f t="shared" si="143"/>
        <v>0</v>
      </c>
      <c r="BL499" s="13" t="s">
        <v>1091</v>
      </c>
      <c r="BM499" s="147" t="s">
        <v>1548</v>
      </c>
    </row>
    <row r="500" spans="2:65" s="11" customFormat="1" ht="22.9" customHeight="1">
      <c r="B500" s="123"/>
      <c r="D500" s="124" t="s">
        <v>73</v>
      </c>
      <c r="E500" s="133" t="s">
        <v>1549</v>
      </c>
      <c r="F500" s="133" t="s">
        <v>1550</v>
      </c>
      <c r="I500" s="126"/>
      <c r="J500" s="134">
        <f>BK500</f>
        <v>0</v>
      </c>
      <c r="L500" s="123"/>
      <c r="M500" s="128"/>
      <c r="P500" s="129">
        <f>P501</f>
        <v>0</v>
      </c>
      <c r="R500" s="129">
        <f>R501</f>
        <v>0</v>
      </c>
      <c r="T500" s="130">
        <f>T501</f>
        <v>0</v>
      </c>
      <c r="AR500" s="124" t="s">
        <v>419</v>
      </c>
      <c r="AT500" s="131" t="s">
        <v>73</v>
      </c>
      <c r="AU500" s="131" t="s">
        <v>82</v>
      </c>
      <c r="AY500" s="124" t="s">
        <v>133</v>
      </c>
      <c r="BK500" s="132">
        <f>BK501</f>
        <v>0</v>
      </c>
    </row>
    <row r="501" spans="2:65" s="1" customFormat="1" ht="16.5" customHeight="1">
      <c r="B501" s="28"/>
      <c r="C501" s="135" t="s">
        <v>1551</v>
      </c>
      <c r="D501" s="135" t="s">
        <v>136</v>
      </c>
      <c r="E501" s="136" t="s">
        <v>1552</v>
      </c>
      <c r="F501" s="137" t="s">
        <v>1553</v>
      </c>
      <c r="G501" s="138" t="s">
        <v>263</v>
      </c>
      <c r="H501" s="139">
        <v>1</v>
      </c>
      <c r="I501" s="140"/>
      <c r="J501" s="141">
        <f>ROUND(I501*H501,2)</f>
        <v>0</v>
      </c>
      <c r="K501" s="142"/>
      <c r="L501" s="28"/>
      <c r="M501" s="143" t="s">
        <v>1</v>
      </c>
      <c r="N501" s="144" t="s">
        <v>40</v>
      </c>
      <c r="P501" s="145">
        <f>O501*H501</f>
        <v>0</v>
      </c>
      <c r="Q501" s="145">
        <v>0</v>
      </c>
      <c r="R501" s="145">
        <f>Q501*H501</f>
        <v>0</v>
      </c>
      <c r="S501" s="145">
        <v>0</v>
      </c>
      <c r="T501" s="146">
        <f>S501*H501</f>
        <v>0</v>
      </c>
      <c r="AR501" s="147" t="s">
        <v>1091</v>
      </c>
      <c r="AT501" s="147" t="s">
        <v>136</v>
      </c>
      <c r="AU501" s="147" t="s">
        <v>141</v>
      </c>
      <c r="AY501" s="13" t="s">
        <v>133</v>
      </c>
      <c r="BE501" s="148">
        <f>IF(N501="základná",J501,0)</f>
        <v>0</v>
      </c>
      <c r="BF501" s="148">
        <f>IF(N501="znížená",J501,0)</f>
        <v>0</v>
      </c>
      <c r="BG501" s="148">
        <f>IF(N501="zákl. prenesená",J501,0)</f>
        <v>0</v>
      </c>
      <c r="BH501" s="148">
        <f>IF(N501="zníž. prenesená",J501,0)</f>
        <v>0</v>
      </c>
      <c r="BI501" s="148">
        <f>IF(N501="nulová",J501,0)</f>
        <v>0</v>
      </c>
      <c r="BJ501" s="13" t="s">
        <v>141</v>
      </c>
      <c r="BK501" s="148">
        <f>ROUND(I501*H501,2)</f>
        <v>0</v>
      </c>
      <c r="BL501" s="13" t="s">
        <v>1091</v>
      </c>
      <c r="BM501" s="147" t="s">
        <v>1554</v>
      </c>
    </row>
    <row r="502" spans="2:65" s="11" customFormat="1" ht="25.9" customHeight="1">
      <c r="B502" s="123"/>
      <c r="D502" s="124" t="s">
        <v>73</v>
      </c>
      <c r="E502" s="125" t="s">
        <v>1555</v>
      </c>
      <c r="F502" s="125" t="s">
        <v>1556</v>
      </c>
      <c r="I502" s="126"/>
      <c r="J502" s="127">
        <f>BK502</f>
        <v>0</v>
      </c>
      <c r="L502" s="123"/>
      <c r="M502" s="128"/>
      <c r="P502" s="129">
        <f>SUM(P503:P504)</f>
        <v>0</v>
      </c>
      <c r="R502" s="129">
        <f>SUM(R503:R504)</f>
        <v>0</v>
      </c>
      <c r="T502" s="130">
        <f>SUM(T503:T504)</f>
        <v>0</v>
      </c>
      <c r="AR502" s="124" t="s">
        <v>140</v>
      </c>
      <c r="AT502" s="131" t="s">
        <v>73</v>
      </c>
      <c r="AU502" s="131" t="s">
        <v>74</v>
      </c>
      <c r="AY502" s="124" t="s">
        <v>133</v>
      </c>
      <c r="BK502" s="132">
        <f>SUM(BK503:BK504)</f>
        <v>0</v>
      </c>
    </row>
    <row r="503" spans="2:65" s="1" customFormat="1" ht="24.2" customHeight="1">
      <c r="B503" s="28"/>
      <c r="C503" s="135" t="s">
        <v>1557</v>
      </c>
      <c r="D503" s="135" t="s">
        <v>136</v>
      </c>
      <c r="E503" s="136" t="s">
        <v>1558</v>
      </c>
      <c r="F503" s="137" t="s">
        <v>1559</v>
      </c>
      <c r="G503" s="138" t="s">
        <v>1560</v>
      </c>
      <c r="H503" s="139">
        <v>60</v>
      </c>
      <c r="I503" s="140"/>
      <c r="J503" s="141">
        <f>ROUND(I503*H503,2)</f>
        <v>0</v>
      </c>
      <c r="K503" s="142"/>
      <c r="L503" s="28"/>
      <c r="M503" s="143" t="s">
        <v>1</v>
      </c>
      <c r="N503" s="144" t="s">
        <v>40</v>
      </c>
      <c r="P503" s="145">
        <f>O503*H503</f>
        <v>0</v>
      </c>
      <c r="Q503" s="145">
        <v>0</v>
      </c>
      <c r="R503" s="145">
        <f>Q503*H503</f>
        <v>0</v>
      </c>
      <c r="S503" s="145">
        <v>0</v>
      </c>
      <c r="T503" s="146">
        <f>S503*H503</f>
        <v>0</v>
      </c>
      <c r="AR503" s="147" t="s">
        <v>140</v>
      </c>
      <c r="AT503" s="147" t="s">
        <v>136</v>
      </c>
      <c r="AU503" s="147" t="s">
        <v>82</v>
      </c>
      <c r="AY503" s="13" t="s">
        <v>133</v>
      </c>
      <c r="BE503" s="148">
        <f>IF(N503="základná",J503,0)</f>
        <v>0</v>
      </c>
      <c r="BF503" s="148">
        <f>IF(N503="znížená",J503,0)</f>
        <v>0</v>
      </c>
      <c r="BG503" s="148">
        <f>IF(N503="zákl. prenesená",J503,0)</f>
        <v>0</v>
      </c>
      <c r="BH503" s="148">
        <f>IF(N503="zníž. prenesená",J503,0)</f>
        <v>0</v>
      </c>
      <c r="BI503" s="148">
        <f>IF(N503="nulová",J503,0)</f>
        <v>0</v>
      </c>
      <c r="BJ503" s="13" t="s">
        <v>141</v>
      </c>
      <c r="BK503" s="148">
        <f>ROUND(I503*H503,2)</f>
        <v>0</v>
      </c>
      <c r="BL503" s="13" t="s">
        <v>140</v>
      </c>
      <c r="BM503" s="147" t="s">
        <v>1561</v>
      </c>
    </row>
    <row r="504" spans="2:65" s="1" customFormat="1" ht="33" customHeight="1">
      <c r="B504" s="28"/>
      <c r="C504" s="135" t="s">
        <v>1562</v>
      </c>
      <c r="D504" s="135" t="s">
        <v>136</v>
      </c>
      <c r="E504" s="136" t="s">
        <v>1563</v>
      </c>
      <c r="F504" s="137" t="s">
        <v>1564</v>
      </c>
      <c r="G504" s="138" t="s">
        <v>1560</v>
      </c>
      <c r="H504" s="139">
        <v>40</v>
      </c>
      <c r="I504" s="140"/>
      <c r="J504" s="141">
        <f>ROUND(I504*H504,2)</f>
        <v>0</v>
      </c>
      <c r="K504" s="142"/>
      <c r="L504" s="28"/>
      <c r="M504" s="143" t="s">
        <v>1</v>
      </c>
      <c r="N504" s="144" t="s">
        <v>40</v>
      </c>
      <c r="P504" s="145">
        <f>O504*H504</f>
        <v>0</v>
      </c>
      <c r="Q504" s="145">
        <v>0</v>
      </c>
      <c r="R504" s="145">
        <f>Q504*H504</f>
        <v>0</v>
      </c>
      <c r="S504" s="145">
        <v>0</v>
      </c>
      <c r="T504" s="146">
        <f>S504*H504</f>
        <v>0</v>
      </c>
      <c r="AR504" s="147" t="s">
        <v>1565</v>
      </c>
      <c r="AT504" s="147" t="s">
        <v>136</v>
      </c>
      <c r="AU504" s="147" t="s">
        <v>82</v>
      </c>
      <c r="AY504" s="13" t="s">
        <v>133</v>
      </c>
      <c r="BE504" s="148">
        <f>IF(N504="základná",J504,0)</f>
        <v>0</v>
      </c>
      <c r="BF504" s="148">
        <f>IF(N504="znížená",J504,0)</f>
        <v>0</v>
      </c>
      <c r="BG504" s="148">
        <f>IF(N504="zákl. prenesená",J504,0)</f>
        <v>0</v>
      </c>
      <c r="BH504" s="148">
        <f>IF(N504="zníž. prenesená",J504,0)</f>
        <v>0</v>
      </c>
      <c r="BI504" s="148">
        <f>IF(N504="nulová",J504,0)</f>
        <v>0</v>
      </c>
      <c r="BJ504" s="13" t="s">
        <v>141</v>
      </c>
      <c r="BK504" s="148">
        <f>ROUND(I504*H504,2)</f>
        <v>0</v>
      </c>
      <c r="BL504" s="13" t="s">
        <v>1565</v>
      </c>
      <c r="BM504" s="147" t="s">
        <v>1566</v>
      </c>
    </row>
    <row r="505" spans="2:65" s="11" customFormat="1" ht="25.9" customHeight="1">
      <c r="B505" s="123"/>
      <c r="D505" s="124" t="s">
        <v>73</v>
      </c>
      <c r="E505" s="125" t="s">
        <v>1567</v>
      </c>
      <c r="F505" s="125" t="s">
        <v>1568</v>
      </c>
      <c r="I505" s="126"/>
      <c r="J505" s="127">
        <f>BK505</f>
        <v>0</v>
      </c>
      <c r="L505" s="123"/>
      <c r="M505" s="128"/>
      <c r="P505" s="129">
        <f>SUM(P506:P508)</f>
        <v>0</v>
      </c>
      <c r="R505" s="129">
        <f>SUM(R506:R508)</f>
        <v>0</v>
      </c>
      <c r="T505" s="130">
        <f>SUM(T506:T508)</f>
        <v>0</v>
      </c>
      <c r="AR505" s="124" t="s">
        <v>426</v>
      </c>
      <c r="AT505" s="131" t="s">
        <v>73</v>
      </c>
      <c r="AU505" s="131" t="s">
        <v>74</v>
      </c>
      <c r="AY505" s="124" t="s">
        <v>133</v>
      </c>
      <c r="BK505" s="132">
        <f>SUM(BK506:BK508)</f>
        <v>0</v>
      </c>
    </row>
    <row r="506" spans="2:65" s="1" customFormat="1" ht="24.2" customHeight="1">
      <c r="B506" s="28"/>
      <c r="C506" s="135" t="s">
        <v>1569</v>
      </c>
      <c r="D506" s="135" t="s">
        <v>136</v>
      </c>
      <c r="E506" s="136" t="s">
        <v>1570</v>
      </c>
      <c r="F506" s="137" t="s">
        <v>1571</v>
      </c>
      <c r="G506" s="138" t="s">
        <v>1572</v>
      </c>
      <c r="H506" s="139">
        <v>3500</v>
      </c>
      <c r="I506" s="140"/>
      <c r="J506" s="141">
        <f>ROUND(I506*H506,2)</f>
        <v>0</v>
      </c>
      <c r="K506" s="142"/>
      <c r="L506" s="28"/>
      <c r="M506" s="143" t="s">
        <v>1</v>
      </c>
      <c r="N506" s="144" t="s">
        <v>40</v>
      </c>
      <c r="P506" s="145">
        <f>O506*H506</f>
        <v>0</v>
      </c>
      <c r="Q506" s="145">
        <v>0</v>
      </c>
      <c r="R506" s="145">
        <f>Q506*H506</f>
        <v>0</v>
      </c>
      <c r="S506" s="145">
        <v>0</v>
      </c>
      <c r="T506" s="146">
        <f>S506*H506</f>
        <v>0</v>
      </c>
      <c r="AR506" s="147" t="s">
        <v>1573</v>
      </c>
      <c r="AT506" s="147" t="s">
        <v>136</v>
      </c>
      <c r="AU506" s="147" t="s">
        <v>82</v>
      </c>
      <c r="AY506" s="13" t="s">
        <v>133</v>
      </c>
      <c r="BE506" s="148">
        <f>IF(N506="základná",J506,0)</f>
        <v>0</v>
      </c>
      <c r="BF506" s="148">
        <f>IF(N506="znížená",J506,0)</f>
        <v>0</v>
      </c>
      <c r="BG506" s="148">
        <f>IF(N506="zákl. prenesená",J506,0)</f>
        <v>0</v>
      </c>
      <c r="BH506" s="148">
        <f>IF(N506="zníž. prenesená",J506,0)</f>
        <v>0</v>
      </c>
      <c r="BI506" s="148">
        <f>IF(N506="nulová",J506,0)</f>
        <v>0</v>
      </c>
      <c r="BJ506" s="13" t="s">
        <v>141</v>
      </c>
      <c r="BK506" s="148">
        <f>ROUND(I506*H506,2)</f>
        <v>0</v>
      </c>
      <c r="BL506" s="13" t="s">
        <v>1573</v>
      </c>
      <c r="BM506" s="147" t="s">
        <v>1574</v>
      </c>
    </row>
    <row r="507" spans="2:65" s="1" customFormat="1" ht="24.2" customHeight="1">
      <c r="B507" s="28"/>
      <c r="C507" s="135" t="s">
        <v>1575</v>
      </c>
      <c r="D507" s="135" t="s">
        <v>136</v>
      </c>
      <c r="E507" s="136" t="s">
        <v>1576</v>
      </c>
      <c r="F507" s="137" t="s">
        <v>1577</v>
      </c>
      <c r="G507" s="138" t="s">
        <v>1572</v>
      </c>
      <c r="H507" s="139">
        <v>1000</v>
      </c>
      <c r="I507" s="140"/>
      <c r="J507" s="141">
        <f>ROUND(I507*H507,2)</f>
        <v>0</v>
      </c>
      <c r="K507" s="142"/>
      <c r="L507" s="28"/>
      <c r="M507" s="143" t="s">
        <v>1</v>
      </c>
      <c r="N507" s="144" t="s">
        <v>40</v>
      </c>
      <c r="P507" s="145">
        <f>O507*H507</f>
        <v>0</v>
      </c>
      <c r="Q507" s="145">
        <v>0</v>
      </c>
      <c r="R507" s="145">
        <f>Q507*H507</f>
        <v>0</v>
      </c>
      <c r="S507" s="145">
        <v>0</v>
      </c>
      <c r="T507" s="146">
        <f>S507*H507</f>
        <v>0</v>
      </c>
      <c r="AR507" s="147" t="s">
        <v>1573</v>
      </c>
      <c r="AT507" s="147" t="s">
        <v>136</v>
      </c>
      <c r="AU507" s="147" t="s">
        <v>82</v>
      </c>
      <c r="AY507" s="13" t="s">
        <v>133</v>
      </c>
      <c r="BE507" s="148">
        <f>IF(N507="základná",J507,0)</f>
        <v>0</v>
      </c>
      <c r="BF507" s="148">
        <f>IF(N507="znížená",J507,0)</f>
        <v>0</v>
      </c>
      <c r="BG507" s="148">
        <f>IF(N507="zákl. prenesená",J507,0)</f>
        <v>0</v>
      </c>
      <c r="BH507" s="148">
        <f>IF(N507="zníž. prenesená",J507,0)</f>
        <v>0</v>
      </c>
      <c r="BI507" s="148">
        <f>IF(N507="nulová",J507,0)</f>
        <v>0</v>
      </c>
      <c r="BJ507" s="13" t="s">
        <v>141</v>
      </c>
      <c r="BK507" s="148">
        <f>ROUND(I507*H507,2)</f>
        <v>0</v>
      </c>
      <c r="BL507" s="13" t="s">
        <v>1573</v>
      </c>
      <c r="BM507" s="147" t="s">
        <v>1578</v>
      </c>
    </row>
    <row r="508" spans="2:65" s="1" customFormat="1" ht="24.2" customHeight="1">
      <c r="B508" s="28"/>
      <c r="C508" s="135" t="s">
        <v>1579</v>
      </c>
      <c r="D508" s="135" t="s">
        <v>136</v>
      </c>
      <c r="E508" s="136" t="s">
        <v>1580</v>
      </c>
      <c r="F508" s="137" t="s">
        <v>1581</v>
      </c>
      <c r="G508" s="138" t="s">
        <v>1572</v>
      </c>
      <c r="H508" s="139">
        <v>2000</v>
      </c>
      <c r="I508" s="140"/>
      <c r="J508" s="141">
        <f>ROUND(I508*H508,2)</f>
        <v>0</v>
      </c>
      <c r="K508" s="142"/>
      <c r="L508" s="28"/>
      <c r="M508" s="161" t="s">
        <v>1</v>
      </c>
      <c r="N508" s="162" t="s">
        <v>40</v>
      </c>
      <c r="O508" s="163"/>
      <c r="P508" s="164">
        <f>O508*H508</f>
        <v>0</v>
      </c>
      <c r="Q508" s="164">
        <v>0</v>
      </c>
      <c r="R508" s="164">
        <f>Q508*H508</f>
        <v>0</v>
      </c>
      <c r="S508" s="164">
        <v>0</v>
      </c>
      <c r="T508" s="165">
        <f>S508*H508</f>
        <v>0</v>
      </c>
      <c r="AR508" s="147" t="s">
        <v>1573</v>
      </c>
      <c r="AT508" s="147" t="s">
        <v>136</v>
      </c>
      <c r="AU508" s="147" t="s">
        <v>82</v>
      </c>
      <c r="AY508" s="13" t="s">
        <v>133</v>
      </c>
      <c r="BE508" s="148">
        <f>IF(N508="základná",J508,0)</f>
        <v>0</v>
      </c>
      <c r="BF508" s="148">
        <f>IF(N508="znížená",J508,0)</f>
        <v>0</v>
      </c>
      <c r="BG508" s="148">
        <f>IF(N508="zákl. prenesená",J508,0)</f>
        <v>0</v>
      </c>
      <c r="BH508" s="148">
        <f>IF(N508="zníž. prenesená",J508,0)</f>
        <v>0</v>
      </c>
      <c r="BI508" s="148">
        <f>IF(N508="nulová",J508,0)</f>
        <v>0</v>
      </c>
      <c r="BJ508" s="13" t="s">
        <v>141</v>
      </c>
      <c r="BK508" s="148">
        <f>ROUND(I508*H508,2)</f>
        <v>0</v>
      </c>
      <c r="BL508" s="13" t="s">
        <v>1573</v>
      </c>
      <c r="BM508" s="147" t="s">
        <v>1582</v>
      </c>
    </row>
    <row r="509" spans="2:65" s="1" customFormat="1" ht="6.95" customHeight="1">
      <c r="B509" s="43"/>
      <c r="C509" s="44"/>
      <c r="D509" s="44"/>
      <c r="E509" s="44"/>
      <c r="F509" s="44"/>
      <c r="G509" s="44"/>
      <c r="H509" s="44"/>
      <c r="I509" s="44"/>
      <c r="J509" s="44"/>
      <c r="K509" s="44"/>
      <c r="L509" s="28"/>
    </row>
  </sheetData>
  <sheetProtection algorithmName="SHA-512" hashValue="SvQ9B5V4Rd4c8PH8B7D9LrxDJoeG1QNkJYJk771TiaRSdL7vnCD9I+ZFHVWtMFoCLTqI+gr/NSLTHGAJ8EfOlw==" saltValue="3eCLeRrV6sHP5JZKtIQyCZY22E3mB3JsZ/B1Ciy+fa+ff2bHI3MUHcxJe4P2tu9Jex21IctdDBLGfFkCvm/lHw==" spinCount="100000" sheet="1" objects="1" scenarios="1" formatColumns="0" formatRows="0" autoFilter="0"/>
  <autoFilter ref="C136:K508" xr:uid="{00000000-0009-0000-0000-000001000000}"/>
  <mergeCells count="9">
    <mergeCell ref="E87:H87"/>
    <mergeCell ref="E127:H127"/>
    <mergeCell ref="E129:H12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23"/>
  <sheetViews>
    <sheetView showGridLines="0" topLeftCell="A153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0"/>
      <c r="M2" s="170"/>
      <c r="N2" s="170"/>
      <c r="O2" s="170"/>
      <c r="P2" s="170"/>
      <c r="Q2" s="170"/>
      <c r="R2" s="170"/>
      <c r="S2" s="170"/>
      <c r="T2" s="170"/>
      <c r="U2" s="170"/>
      <c r="V2" s="170"/>
      <c r="AT2" s="13" t="s">
        <v>86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4.95" customHeight="1">
      <c r="B4" s="16"/>
      <c r="D4" s="17" t="s">
        <v>90</v>
      </c>
      <c r="L4" s="16"/>
      <c r="M4" s="87" t="s">
        <v>9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26.25" customHeight="1">
      <c r="B7" s="16"/>
      <c r="E7" s="207" t="str">
        <f>'Rekapitulácia stavby'!K6</f>
        <v>Obnova historickej a pamiatkovo chránenej budovy chemických laboratórií SPŠ.S.M. v B. Štiavnici</v>
      </c>
      <c r="F7" s="208"/>
      <c r="G7" s="208"/>
      <c r="H7" s="208"/>
      <c r="L7" s="16"/>
    </row>
    <row r="8" spans="2:46" s="1" customFormat="1" ht="12" customHeight="1">
      <c r="B8" s="28"/>
      <c r="D8" s="23" t="s">
        <v>91</v>
      </c>
      <c r="L8" s="28"/>
    </row>
    <row r="9" spans="2:46" s="1" customFormat="1" ht="16.5" customHeight="1">
      <c r="B9" s="28"/>
      <c r="E9" s="188" t="s">
        <v>1583</v>
      </c>
      <c r="F9" s="209"/>
      <c r="G9" s="209"/>
      <c r="H9" s="209"/>
      <c r="L9" s="28"/>
    </row>
    <row r="10" spans="2:46" s="1" customFormat="1" ht="11.25">
      <c r="B10" s="28"/>
      <c r="L10" s="28"/>
    </row>
    <row r="11" spans="2:46" s="1" customFormat="1" ht="12" customHeight="1">
      <c r="B11" s="28"/>
      <c r="D11" s="23" t="s">
        <v>17</v>
      </c>
      <c r="F11" s="21" t="s">
        <v>1</v>
      </c>
      <c r="I11" s="23" t="s">
        <v>18</v>
      </c>
      <c r="J11" s="21" t="s">
        <v>1</v>
      </c>
      <c r="L11" s="28"/>
    </row>
    <row r="12" spans="2:46" s="1" customFormat="1" ht="12" customHeight="1">
      <c r="B12" s="28"/>
      <c r="D12" s="23" t="s">
        <v>19</v>
      </c>
      <c r="F12" s="21" t="s">
        <v>20</v>
      </c>
      <c r="I12" s="23" t="s">
        <v>21</v>
      </c>
      <c r="J12" s="51" t="str">
        <f>'Rekapitulácia stavby'!AN8</f>
        <v>1.9.2023</v>
      </c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3" t="s">
        <v>23</v>
      </c>
      <c r="I14" s="23" t="s">
        <v>24</v>
      </c>
      <c r="J14" s="21" t="str">
        <f>IF('Rekapitulácia stavby'!AN10="","",'Rekapitulácia stavby'!AN10)</f>
        <v/>
      </c>
      <c r="L14" s="28"/>
    </row>
    <row r="15" spans="2:46" s="1" customFormat="1" ht="18" customHeight="1">
      <c r="B15" s="28"/>
      <c r="E15" s="21" t="str">
        <f>IF('Rekapitulácia stavby'!E11="","",'Rekapitulácia stavby'!E11)</f>
        <v xml:space="preserve"> </v>
      </c>
      <c r="I15" s="23" t="s">
        <v>26</v>
      </c>
      <c r="J15" s="21" t="str">
        <f>IF('Rekapitulácia stavby'!AN11="","",'Rekapitulácia stavby'!AN11)</f>
        <v/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3" t="s">
        <v>27</v>
      </c>
      <c r="I17" s="23" t="s">
        <v>24</v>
      </c>
      <c r="J17" s="24" t="str">
        <f>'Rekapitulácia stavby'!AN13</f>
        <v>Vyplň údaj</v>
      </c>
      <c r="L17" s="28"/>
    </row>
    <row r="18" spans="2:12" s="1" customFormat="1" ht="18" customHeight="1">
      <c r="B18" s="28"/>
      <c r="E18" s="210" t="str">
        <f>'Rekapitulácia stavby'!E14</f>
        <v>Vyplň údaj</v>
      </c>
      <c r="F18" s="169"/>
      <c r="G18" s="169"/>
      <c r="H18" s="169"/>
      <c r="I18" s="23" t="s">
        <v>26</v>
      </c>
      <c r="J18" s="24" t="str">
        <f>'Rekapitulácia stavby'!AN14</f>
        <v>Vyplň údaj</v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3" t="s">
        <v>29</v>
      </c>
      <c r="I20" s="23" t="s">
        <v>24</v>
      </c>
      <c r="J20" s="21" t="str">
        <f>IF('Rekapitulácia stavby'!AN16="","",'Rekapitulácia stavby'!AN16)</f>
        <v/>
      </c>
      <c r="L20" s="28"/>
    </row>
    <row r="21" spans="2:12" s="1" customFormat="1" ht="18" customHeight="1">
      <c r="B21" s="28"/>
      <c r="E21" s="21" t="str">
        <f>IF('Rekapitulácia stavby'!E17="","",'Rekapitulácia stavby'!E17)</f>
        <v xml:space="preserve"> </v>
      </c>
      <c r="I21" s="23" t="s">
        <v>26</v>
      </c>
      <c r="J21" s="21" t="str">
        <f>IF('Rekapitulácia stavby'!AN17="","",'Rekapitulácia stavby'!AN17)</f>
        <v/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3" t="s">
        <v>31</v>
      </c>
      <c r="I23" s="23" t="s">
        <v>24</v>
      </c>
      <c r="J23" s="21" t="s">
        <v>1</v>
      </c>
      <c r="L23" s="28"/>
    </row>
    <row r="24" spans="2:12" s="1" customFormat="1" ht="18" customHeight="1">
      <c r="B24" s="28"/>
      <c r="E24" s="21" t="s">
        <v>32</v>
      </c>
      <c r="I24" s="23" t="s">
        <v>26</v>
      </c>
      <c r="J24" s="21" t="s">
        <v>1</v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3" t="s">
        <v>33</v>
      </c>
      <c r="L26" s="28"/>
    </row>
    <row r="27" spans="2:12" s="7" customFormat="1" ht="16.5" customHeight="1">
      <c r="B27" s="88"/>
      <c r="E27" s="174" t="s">
        <v>1</v>
      </c>
      <c r="F27" s="174"/>
      <c r="G27" s="174"/>
      <c r="H27" s="174"/>
      <c r="L27" s="88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35" customHeight="1">
      <c r="B30" s="28"/>
      <c r="D30" s="89" t="s">
        <v>34</v>
      </c>
      <c r="J30" s="65">
        <f>ROUND(J128, 2)</f>
        <v>0</v>
      </c>
      <c r="L30" s="28"/>
    </row>
    <row r="31" spans="2:12" s="1" customFormat="1" ht="6.95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45" customHeight="1">
      <c r="B32" s="28"/>
      <c r="F32" s="31" t="s">
        <v>36</v>
      </c>
      <c r="I32" s="31" t="s">
        <v>35</v>
      </c>
      <c r="J32" s="31" t="s">
        <v>37</v>
      </c>
      <c r="L32" s="28"/>
    </row>
    <row r="33" spans="2:12" s="1" customFormat="1" ht="14.45" customHeight="1">
      <c r="B33" s="28"/>
      <c r="D33" s="54" t="s">
        <v>38</v>
      </c>
      <c r="E33" s="33" t="s">
        <v>39</v>
      </c>
      <c r="F33" s="90">
        <f>ROUND((SUM(BE128:BE222)),  2)</f>
        <v>0</v>
      </c>
      <c r="G33" s="91"/>
      <c r="H33" s="91"/>
      <c r="I33" s="92">
        <v>0.2</v>
      </c>
      <c r="J33" s="90">
        <f>ROUND(((SUM(BE128:BE222))*I33),  2)</f>
        <v>0</v>
      </c>
      <c r="L33" s="28"/>
    </row>
    <row r="34" spans="2:12" s="1" customFormat="1" ht="14.45" customHeight="1">
      <c r="B34" s="28"/>
      <c r="E34" s="33" t="s">
        <v>40</v>
      </c>
      <c r="F34" s="90">
        <f>ROUND((SUM(BF128:BF222)),  2)</f>
        <v>0</v>
      </c>
      <c r="G34" s="91"/>
      <c r="H34" s="91"/>
      <c r="I34" s="92">
        <v>0.2</v>
      </c>
      <c r="J34" s="90">
        <f>ROUND(((SUM(BF128:BF222))*I34),  2)</f>
        <v>0</v>
      </c>
      <c r="L34" s="28"/>
    </row>
    <row r="35" spans="2:12" s="1" customFormat="1" ht="14.45" hidden="1" customHeight="1">
      <c r="B35" s="28"/>
      <c r="E35" s="23" t="s">
        <v>41</v>
      </c>
      <c r="F35" s="93">
        <f>ROUND((SUM(BG128:BG222)),  2)</f>
        <v>0</v>
      </c>
      <c r="I35" s="94">
        <v>0.2</v>
      </c>
      <c r="J35" s="93">
        <f>0</f>
        <v>0</v>
      </c>
      <c r="L35" s="28"/>
    </row>
    <row r="36" spans="2:12" s="1" customFormat="1" ht="14.45" hidden="1" customHeight="1">
      <c r="B36" s="28"/>
      <c r="E36" s="23" t="s">
        <v>42</v>
      </c>
      <c r="F36" s="93">
        <f>ROUND((SUM(BH128:BH222)),  2)</f>
        <v>0</v>
      </c>
      <c r="I36" s="94">
        <v>0.2</v>
      </c>
      <c r="J36" s="93">
        <f>0</f>
        <v>0</v>
      </c>
      <c r="L36" s="28"/>
    </row>
    <row r="37" spans="2:12" s="1" customFormat="1" ht="14.45" hidden="1" customHeight="1">
      <c r="B37" s="28"/>
      <c r="E37" s="33" t="s">
        <v>43</v>
      </c>
      <c r="F37" s="90">
        <f>ROUND((SUM(BI128:BI222)),  2)</f>
        <v>0</v>
      </c>
      <c r="G37" s="91"/>
      <c r="H37" s="91"/>
      <c r="I37" s="92">
        <v>0</v>
      </c>
      <c r="J37" s="90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95"/>
      <c r="D39" s="96" t="s">
        <v>44</v>
      </c>
      <c r="E39" s="56"/>
      <c r="F39" s="56"/>
      <c r="G39" s="97" t="s">
        <v>45</v>
      </c>
      <c r="H39" s="98" t="s">
        <v>46</v>
      </c>
      <c r="I39" s="56"/>
      <c r="J39" s="99">
        <f>SUM(J30:J37)</f>
        <v>0</v>
      </c>
      <c r="K39" s="100"/>
      <c r="L39" s="28"/>
    </row>
    <row r="40" spans="2:12" s="1" customFormat="1" ht="14.45" customHeight="1">
      <c r="B40" s="28"/>
      <c r="L40" s="28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28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8"/>
      <c r="D61" s="42" t="s">
        <v>49</v>
      </c>
      <c r="E61" s="30"/>
      <c r="F61" s="101" t="s">
        <v>50</v>
      </c>
      <c r="G61" s="42" t="s">
        <v>49</v>
      </c>
      <c r="H61" s="30"/>
      <c r="I61" s="30"/>
      <c r="J61" s="102" t="s">
        <v>50</v>
      </c>
      <c r="K61" s="30"/>
      <c r="L61" s="28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8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28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8"/>
      <c r="D76" s="42" t="s">
        <v>49</v>
      </c>
      <c r="E76" s="30"/>
      <c r="F76" s="101" t="s">
        <v>50</v>
      </c>
      <c r="G76" s="42" t="s">
        <v>49</v>
      </c>
      <c r="H76" s="30"/>
      <c r="I76" s="30"/>
      <c r="J76" s="102" t="s">
        <v>50</v>
      </c>
      <c r="K76" s="30"/>
      <c r="L76" s="28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4.95" customHeight="1">
      <c r="B82" s="28"/>
      <c r="C82" s="17" t="s">
        <v>93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3" t="s">
        <v>15</v>
      </c>
      <c r="L84" s="28"/>
    </row>
    <row r="85" spans="2:47" s="1" customFormat="1" ht="26.25" customHeight="1">
      <c r="B85" s="28"/>
      <c r="E85" s="207" t="str">
        <f>E7</f>
        <v>Obnova historickej a pamiatkovo chránenej budovy chemických laboratórií SPŠ.S.M. v B. Štiavnici</v>
      </c>
      <c r="F85" s="208"/>
      <c r="G85" s="208"/>
      <c r="H85" s="208"/>
      <c r="L85" s="28"/>
    </row>
    <row r="86" spans="2:47" s="1" customFormat="1" ht="12" customHeight="1">
      <c r="B86" s="28"/>
      <c r="C86" s="23" t="s">
        <v>91</v>
      </c>
      <c r="L86" s="28"/>
    </row>
    <row r="87" spans="2:47" s="1" customFormat="1" ht="16.5" customHeight="1">
      <c r="B87" s="28"/>
      <c r="E87" s="188" t="str">
        <f>E9</f>
        <v>SO 02.150 - Kotolňa - plynoinštalácia</v>
      </c>
      <c r="F87" s="209"/>
      <c r="G87" s="209"/>
      <c r="H87" s="209"/>
      <c r="L87" s="28"/>
    </row>
    <row r="88" spans="2:47" s="1" customFormat="1" ht="6.95" customHeight="1">
      <c r="B88" s="28"/>
      <c r="L88" s="28"/>
    </row>
    <row r="89" spans="2:47" s="1" customFormat="1" ht="12" customHeight="1">
      <c r="B89" s="28"/>
      <c r="C89" s="23" t="s">
        <v>19</v>
      </c>
      <c r="F89" s="21" t="str">
        <f>F12</f>
        <v>Banská Štiavnica</v>
      </c>
      <c r="I89" s="23" t="s">
        <v>21</v>
      </c>
      <c r="J89" s="51" t="str">
        <f>IF(J12="","",J12)</f>
        <v>1.9.2023</v>
      </c>
      <c r="L89" s="28"/>
    </row>
    <row r="90" spans="2:47" s="1" customFormat="1" ht="6.95" customHeight="1">
      <c r="B90" s="28"/>
      <c r="L90" s="28"/>
    </row>
    <row r="91" spans="2:47" s="1" customFormat="1" ht="15.2" customHeight="1">
      <c r="B91" s="28"/>
      <c r="C91" s="23" t="s">
        <v>23</v>
      </c>
      <c r="F91" s="21" t="str">
        <f>E15</f>
        <v xml:space="preserve"> </v>
      </c>
      <c r="I91" s="23" t="s">
        <v>29</v>
      </c>
      <c r="J91" s="26" t="str">
        <f>E21</f>
        <v xml:space="preserve"> </v>
      </c>
      <c r="L91" s="28"/>
    </row>
    <row r="92" spans="2:47" s="1" customFormat="1" ht="15.2" customHeight="1">
      <c r="B92" s="28"/>
      <c r="C92" s="23" t="s">
        <v>27</v>
      </c>
      <c r="F92" s="21" t="str">
        <f>IF(E18="","",E18)</f>
        <v>Vyplň údaj</v>
      </c>
      <c r="I92" s="23" t="s">
        <v>31</v>
      </c>
      <c r="J92" s="26" t="str">
        <f>E24</f>
        <v>Radka Sipková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103" t="s">
        <v>94</v>
      </c>
      <c r="D94" s="95"/>
      <c r="E94" s="95"/>
      <c r="F94" s="95"/>
      <c r="G94" s="95"/>
      <c r="H94" s="95"/>
      <c r="I94" s="95"/>
      <c r="J94" s="104" t="s">
        <v>95</v>
      </c>
      <c r="K94" s="95"/>
      <c r="L94" s="28"/>
    </row>
    <row r="95" spans="2:47" s="1" customFormat="1" ht="10.35" customHeight="1">
      <c r="B95" s="28"/>
      <c r="L95" s="28"/>
    </row>
    <row r="96" spans="2:47" s="1" customFormat="1" ht="22.9" customHeight="1">
      <c r="B96" s="28"/>
      <c r="C96" s="105" t="s">
        <v>96</v>
      </c>
      <c r="J96" s="65">
        <f>J128</f>
        <v>0</v>
      </c>
      <c r="L96" s="28"/>
      <c r="AU96" s="13" t="s">
        <v>97</v>
      </c>
    </row>
    <row r="97" spans="2:12" s="8" customFormat="1" ht="24.95" customHeight="1">
      <c r="B97" s="106"/>
      <c r="D97" s="107" t="s">
        <v>98</v>
      </c>
      <c r="E97" s="108"/>
      <c r="F97" s="108"/>
      <c r="G97" s="108"/>
      <c r="H97" s="108"/>
      <c r="I97" s="108"/>
      <c r="J97" s="109">
        <f>J129</f>
        <v>0</v>
      </c>
      <c r="L97" s="106"/>
    </row>
    <row r="98" spans="2:12" s="9" customFormat="1" ht="19.899999999999999" customHeight="1">
      <c r="B98" s="110"/>
      <c r="D98" s="111" t="s">
        <v>102</v>
      </c>
      <c r="E98" s="112"/>
      <c r="F98" s="112"/>
      <c r="G98" s="112"/>
      <c r="H98" s="112"/>
      <c r="I98" s="112"/>
      <c r="J98" s="113">
        <f>J130</f>
        <v>0</v>
      </c>
      <c r="L98" s="110"/>
    </row>
    <row r="99" spans="2:12" s="8" customFormat="1" ht="24.95" customHeight="1">
      <c r="B99" s="106"/>
      <c r="D99" s="107" t="s">
        <v>103</v>
      </c>
      <c r="E99" s="108"/>
      <c r="F99" s="108"/>
      <c r="G99" s="108"/>
      <c r="H99" s="108"/>
      <c r="I99" s="108"/>
      <c r="J99" s="109">
        <f>J132</f>
        <v>0</v>
      </c>
      <c r="L99" s="106"/>
    </row>
    <row r="100" spans="2:12" s="9" customFormat="1" ht="19.899999999999999" customHeight="1">
      <c r="B100" s="110"/>
      <c r="D100" s="111" t="s">
        <v>1584</v>
      </c>
      <c r="E100" s="112"/>
      <c r="F100" s="112"/>
      <c r="G100" s="112"/>
      <c r="H100" s="112"/>
      <c r="I100" s="112"/>
      <c r="J100" s="113">
        <f>J133</f>
        <v>0</v>
      </c>
      <c r="L100" s="110"/>
    </row>
    <row r="101" spans="2:12" s="9" customFormat="1" ht="19.899999999999999" customHeight="1">
      <c r="B101" s="110"/>
      <c r="D101" s="111" t="s">
        <v>108</v>
      </c>
      <c r="E101" s="112"/>
      <c r="F101" s="112"/>
      <c r="G101" s="112"/>
      <c r="H101" s="112"/>
      <c r="I101" s="112"/>
      <c r="J101" s="113">
        <f>J177</f>
        <v>0</v>
      </c>
      <c r="L101" s="110"/>
    </row>
    <row r="102" spans="2:12" s="9" customFormat="1" ht="19.899999999999999" customHeight="1">
      <c r="B102" s="110"/>
      <c r="D102" s="111" t="s">
        <v>109</v>
      </c>
      <c r="E102" s="112"/>
      <c r="F102" s="112"/>
      <c r="G102" s="112"/>
      <c r="H102" s="112"/>
      <c r="I102" s="112"/>
      <c r="J102" s="113">
        <f>J182</f>
        <v>0</v>
      </c>
      <c r="L102" s="110"/>
    </row>
    <row r="103" spans="2:12" s="9" customFormat="1" ht="19.899999999999999" customHeight="1">
      <c r="B103" s="110"/>
      <c r="D103" s="111" t="s">
        <v>111</v>
      </c>
      <c r="E103" s="112"/>
      <c r="F103" s="112"/>
      <c r="G103" s="112"/>
      <c r="H103" s="112"/>
      <c r="I103" s="112"/>
      <c r="J103" s="113">
        <f>J188</f>
        <v>0</v>
      </c>
      <c r="L103" s="110"/>
    </row>
    <row r="104" spans="2:12" s="9" customFormat="1" ht="19.899999999999999" customHeight="1">
      <c r="B104" s="110"/>
      <c r="D104" s="111" t="s">
        <v>1585</v>
      </c>
      <c r="E104" s="112"/>
      <c r="F104" s="112"/>
      <c r="G104" s="112"/>
      <c r="H104" s="112"/>
      <c r="I104" s="112"/>
      <c r="J104" s="113">
        <f>J198</f>
        <v>0</v>
      </c>
      <c r="L104" s="110"/>
    </row>
    <row r="105" spans="2:12" s="8" customFormat="1" ht="24.95" customHeight="1">
      <c r="B105" s="106"/>
      <c r="D105" s="107" t="s">
        <v>113</v>
      </c>
      <c r="E105" s="108"/>
      <c r="F105" s="108"/>
      <c r="G105" s="108"/>
      <c r="H105" s="108"/>
      <c r="I105" s="108"/>
      <c r="J105" s="109">
        <f>J201</f>
        <v>0</v>
      </c>
      <c r="L105" s="106"/>
    </row>
    <row r="106" spans="2:12" s="9" customFormat="1" ht="19.899999999999999" customHeight="1">
      <c r="B106" s="110"/>
      <c r="D106" s="111" t="s">
        <v>115</v>
      </c>
      <c r="E106" s="112"/>
      <c r="F106" s="112"/>
      <c r="G106" s="112"/>
      <c r="H106" s="112"/>
      <c r="I106" s="112"/>
      <c r="J106" s="113">
        <f>J202</f>
        <v>0</v>
      </c>
      <c r="L106" s="110"/>
    </row>
    <row r="107" spans="2:12" s="8" customFormat="1" ht="24.95" customHeight="1">
      <c r="B107" s="106"/>
      <c r="D107" s="107" t="s">
        <v>117</v>
      </c>
      <c r="E107" s="108"/>
      <c r="F107" s="108"/>
      <c r="G107" s="108"/>
      <c r="H107" s="108"/>
      <c r="I107" s="108"/>
      <c r="J107" s="109">
        <f>J219</f>
        <v>0</v>
      </c>
      <c r="L107" s="106"/>
    </row>
    <row r="108" spans="2:12" s="8" customFormat="1" ht="24.95" customHeight="1">
      <c r="B108" s="106"/>
      <c r="D108" s="107" t="s">
        <v>118</v>
      </c>
      <c r="E108" s="108"/>
      <c r="F108" s="108"/>
      <c r="G108" s="108"/>
      <c r="H108" s="108"/>
      <c r="I108" s="108"/>
      <c r="J108" s="109">
        <f>J221</f>
        <v>0</v>
      </c>
      <c r="L108" s="106"/>
    </row>
    <row r="109" spans="2:12" s="1" customFormat="1" ht="21.75" customHeight="1">
      <c r="B109" s="28"/>
      <c r="L109" s="28"/>
    </row>
    <row r="110" spans="2:12" s="1" customFormat="1" ht="6.95" customHeight="1">
      <c r="B110" s="43"/>
      <c r="C110" s="44"/>
      <c r="D110" s="44"/>
      <c r="E110" s="44"/>
      <c r="F110" s="44"/>
      <c r="G110" s="44"/>
      <c r="H110" s="44"/>
      <c r="I110" s="44"/>
      <c r="J110" s="44"/>
      <c r="K110" s="44"/>
      <c r="L110" s="28"/>
    </row>
    <row r="114" spans="2:63" s="1" customFormat="1" ht="6.95" customHeight="1">
      <c r="B114" s="45"/>
      <c r="C114" s="46"/>
      <c r="D114" s="46"/>
      <c r="E114" s="46"/>
      <c r="F114" s="46"/>
      <c r="G114" s="46"/>
      <c r="H114" s="46"/>
      <c r="I114" s="46"/>
      <c r="J114" s="46"/>
      <c r="K114" s="46"/>
      <c r="L114" s="28"/>
    </row>
    <row r="115" spans="2:63" s="1" customFormat="1" ht="24.95" customHeight="1">
      <c r="B115" s="28"/>
      <c r="C115" s="17" t="s">
        <v>119</v>
      </c>
      <c r="L115" s="28"/>
    </row>
    <row r="116" spans="2:63" s="1" customFormat="1" ht="6.95" customHeight="1">
      <c r="B116" s="28"/>
      <c r="L116" s="28"/>
    </row>
    <row r="117" spans="2:63" s="1" customFormat="1" ht="12" customHeight="1">
      <c r="B117" s="28"/>
      <c r="C117" s="23" t="s">
        <v>15</v>
      </c>
      <c r="L117" s="28"/>
    </row>
    <row r="118" spans="2:63" s="1" customFormat="1" ht="26.25" customHeight="1">
      <c r="B118" s="28"/>
      <c r="E118" s="207" t="str">
        <f>E7</f>
        <v>Obnova historickej a pamiatkovo chránenej budovy chemických laboratórií SPŠ.S.M. v B. Štiavnici</v>
      </c>
      <c r="F118" s="208"/>
      <c r="G118" s="208"/>
      <c r="H118" s="208"/>
      <c r="L118" s="28"/>
    </row>
    <row r="119" spans="2:63" s="1" customFormat="1" ht="12" customHeight="1">
      <c r="B119" s="28"/>
      <c r="C119" s="23" t="s">
        <v>91</v>
      </c>
      <c r="L119" s="28"/>
    </row>
    <row r="120" spans="2:63" s="1" customFormat="1" ht="16.5" customHeight="1">
      <c r="B120" s="28"/>
      <c r="E120" s="188" t="str">
        <f>E9</f>
        <v>SO 02.150 - Kotolňa - plynoinštalácia</v>
      </c>
      <c r="F120" s="209"/>
      <c r="G120" s="209"/>
      <c r="H120" s="209"/>
      <c r="L120" s="28"/>
    </row>
    <row r="121" spans="2:63" s="1" customFormat="1" ht="6.95" customHeight="1">
      <c r="B121" s="28"/>
      <c r="L121" s="28"/>
    </row>
    <row r="122" spans="2:63" s="1" customFormat="1" ht="12" customHeight="1">
      <c r="B122" s="28"/>
      <c r="C122" s="23" t="s">
        <v>19</v>
      </c>
      <c r="F122" s="21" t="str">
        <f>F12</f>
        <v>Banská Štiavnica</v>
      </c>
      <c r="I122" s="23" t="s">
        <v>21</v>
      </c>
      <c r="J122" s="51" t="str">
        <f>IF(J12="","",J12)</f>
        <v>1.9.2023</v>
      </c>
      <c r="L122" s="28"/>
    </row>
    <row r="123" spans="2:63" s="1" customFormat="1" ht="6.95" customHeight="1">
      <c r="B123" s="28"/>
      <c r="L123" s="28"/>
    </row>
    <row r="124" spans="2:63" s="1" customFormat="1" ht="15.2" customHeight="1">
      <c r="B124" s="28"/>
      <c r="C124" s="23" t="s">
        <v>23</v>
      </c>
      <c r="F124" s="21" t="str">
        <f>E15</f>
        <v xml:space="preserve"> </v>
      </c>
      <c r="I124" s="23" t="s">
        <v>29</v>
      </c>
      <c r="J124" s="26" t="str">
        <f>E21</f>
        <v xml:space="preserve"> </v>
      </c>
      <c r="L124" s="28"/>
    </row>
    <row r="125" spans="2:63" s="1" customFormat="1" ht="15.2" customHeight="1">
      <c r="B125" s="28"/>
      <c r="C125" s="23" t="s">
        <v>27</v>
      </c>
      <c r="F125" s="21" t="str">
        <f>IF(E18="","",E18)</f>
        <v>Vyplň údaj</v>
      </c>
      <c r="I125" s="23" t="s">
        <v>31</v>
      </c>
      <c r="J125" s="26" t="str">
        <f>E24</f>
        <v>Radka Sipková</v>
      </c>
      <c r="L125" s="28"/>
    </row>
    <row r="126" spans="2:63" s="1" customFormat="1" ht="10.35" customHeight="1">
      <c r="B126" s="28"/>
      <c r="L126" s="28"/>
    </row>
    <row r="127" spans="2:63" s="10" customFormat="1" ht="29.25" customHeight="1">
      <c r="B127" s="114"/>
      <c r="C127" s="115" t="s">
        <v>120</v>
      </c>
      <c r="D127" s="116" t="s">
        <v>59</v>
      </c>
      <c r="E127" s="116" t="s">
        <v>55</v>
      </c>
      <c r="F127" s="116" t="s">
        <v>56</v>
      </c>
      <c r="G127" s="116" t="s">
        <v>121</v>
      </c>
      <c r="H127" s="116" t="s">
        <v>122</v>
      </c>
      <c r="I127" s="116" t="s">
        <v>123</v>
      </c>
      <c r="J127" s="117" t="s">
        <v>95</v>
      </c>
      <c r="K127" s="118" t="s">
        <v>124</v>
      </c>
      <c r="L127" s="114"/>
      <c r="M127" s="58" t="s">
        <v>1</v>
      </c>
      <c r="N127" s="59" t="s">
        <v>38</v>
      </c>
      <c r="O127" s="59" t="s">
        <v>125</v>
      </c>
      <c r="P127" s="59" t="s">
        <v>126</v>
      </c>
      <c r="Q127" s="59" t="s">
        <v>127</v>
      </c>
      <c r="R127" s="59" t="s">
        <v>128</v>
      </c>
      <c r="S127" s="59" t="s">
        <v>129</v>
      </c>
      <c r="T127" s="60" t="s">
        <v>130</v>
      </c>
    </row>
    <row r="128" spans="2:63" s="1" customFormat="1" ht="22.9" customHeight="1">
      <c r="B128" s="28"/>
      <c r="C128" s="63" t="s">
        <v>96</v>
      </c>
      <c r="J128" s="119">
        <f>BK128</f>
        <v>0</v>
      </c>
      <c r="L128" s="28"/>
      <c r="M128" s="61"/>
      <c r="N128" s="52"/>
      <c r="O128" s="52"/>
      <c r="P128" s="120">
        <f>P129+P132+P201+P219+P221</f>
        <v>0</v>
      </c>
      <c r="Q128" s="52"/>
      <c r="R128" s="120">
        <f>R129+R132+R201+R219+R221</f>
        <v>0.68558184000000022</v>
      </c>
      <c r="S128" s="52"/>
      <c r="T128" s="121">
        <f>T129+T132+T201+T219+T221</f>
        <v>0.46301000000000003</v>
      </c>
      <c r="AT128" s="13" t="s">
        <v>73</v>
      </c>
      <c r="AU128" s="13" t="s">
        <v>97</v>
      </c>
      <c r="BK128" s="122">
        <f>BK129+BK132+BK201+BK219+BK221</f>
        <v>0</v>
      </c>
    </row>
    <row r="129" spans="2:65" s="11" customFormat="1" ht="25.9" customHeight="1">
      <c r="B129" s="123"/>
      <c r="D129" s="124" t="s">
        <v>73</v>
      </c>
      <c r="E129" s="125" t="s">
        <v>131</v>
      </c>
      <c r="F129" s="125" t="s">
        <v>132</v>
      </c>
      <c r="I129" s="126"/>
      <c r="J129" s="127">
        <f>BK129</f>
        <v>0</v>
      </c>
      <c r="L129" s="123"/>
      <c r="M129" s="128"/>
      <c r="P129" s="129">
        <f>P130</f>
        <v>0</v>
      </c>
      <c r="R129" s="129">
        <f>R130</f>
        <v>7.7130000000000004E-2</v>
      </c>
      <c r="T129" s="130">
        <f>T130</f>
        <v>0</v>
      </c>
      <c r="AR129" s="124" t="s">
        <v>82</v>
      </c>
      <c r="AT129" s="131" t="s">
        <v>73</v>
      </c>
      <c r="AU129" s="131" t="s">
        <v>74</v>
      </c>
      <c r="AY129" s="124" t="s">
        <v>133</v>
      </c>
      <c r="BK129" s="132">
        <f>BK130</f>
        <v>0</v>
      </c>
    </row>
    <row r="130" spans="2:65" s="11" customFormat="1" ht="22.9" customHeight="1">
      <c r="B130" s="123"/>
      <c r="D130" s="124" t="s">
        <v>73</v>
      </c>
      <c r="E130" s="133" t="s">
        <v>182</v>
      </c>
      <c r="F130" s="133" t="s">
        <v>183</v>
      </c>
      <c r="I130" s="126"/>
      <c r="J130" s="134">
        <f>BK130</f>
        <v>0</v>
      </c>
      <c r="L130" s="123"/>
      <c r="M130" s="128"/>
      <c r="P130" s="129">
        <f>P131</f>
        <v>0</v>
      </c>
      <c r="R130" s="129">
        <f>R131</f>
        <v>7.7130000000000004E-2</v>
      </c>
      <c r="T130" s="130">
        <f>T131</f>
        <v>0</v>
      </c>
      <c r="AR130" s="124" t="s">
        <v>82</v>
      </c>
      <c r="AT130" s="131" t="s">
        <v>73</v>
      </c>
      <c r="AU130" s="131" t="s">
        <v>82</v>
      </c>
      <c r="AY130" s="124" t="s">
        <v>133</v>
      </c>
      <c r="BK130" s="132">
        <f>BK131</f>
        <v>0</v>
      </c>
    </row>
    <row r="131" spans="2:65" s="1" customFormat="1" ht="33" customHeight="1">
      <c r="B131" s="28"/>
      <c r="C131" s="135" t="s">
        <v>501</v>
      </c>
      <c r="D131" s="135" t="s">
        <v>136</v>
      </c>
      <c r="E131" s="136" t="s">
        <v>185</v>
      </c>
      <c r="F131" s="137" t="s">
        <v>186</v>
      </c>
      <c r="G131" s="138" t="s">
        <v>169</v>
      </c>
      <c r="H131" s="139">
        <v>3</v>
      </c>
      <c r="I131" s="140"/>
      <c r="J131" s="141">
        <f>ROUND(I131*H131,2)</f>
        <v>0</v>
      </c>
      <c r="K131" s="142"/>
      <c r="L131" s="28"/>
      <c r="M131" s="143" t="s">
        <v>1</v>
      </c>
      <c r="N131" s="144" t="s">
        <v>40</v>
      </c>
      <c r="P131" s="145">
        <f>O131*H131</f>
        <v>0</v>
      </c>
      <c r="Q131" s="145">
        <v>2.571E-2</v>
      </c>
      <c r="R131" s="145">
        <f>Q131*H131</f>
        <v>7.7130000000000004E-2</v>
      </c>
      <c r="S131" s="145">
        <v>0</v>
      </c>
      <c r="T131" s="146">
        <f>S131*H131</f>
        <v>0</v>
      </c>
      <c r="AR131" s="147" t="s">
        <v>140</v>
      </c>
      <c r="AT131" s="147" t="s">
        <v>136</v>
      </c>
      <c r="AU131" s="147" t="s">
        <v>141</v>
      </c>
      <c r="AY131" s="13" t="s">
        <v>133</v>
      </c>
      <c r="BE131" s="148">
        <f>IF(N131="základná",J131,0)</f>
        <v>0</v>
      </c>
      <c r="BF131" s="148">
        <f>IF(N131="znížená",J131,0)</f>
        <v>0</v>
      </c>
      <c r="BG131" s="148">
        <f>IF(N131="zákl. prenesená",J131,0)</f>
        <v>0</v>
      </c>
      <c r="BH131" s="148">
        <f>IF(N131="zníž. prenesená",J131,0)</f>
        <v>0</v>
      </c>
      <c r="BI131" s="148">
        <f>IF(N131="nulová",J131,0)</f>
        <v>0</v>
      </c>
      <c r="BJ131" s="13" t="s">
        <v>141</v>
      </c>
      <c r="BK131" s="148">
        <f>ROUND(I131*H131,2)</f>
        <v>0</v>
      </c>
      <c r="BL131" s="13" t="s">
        <v>140</v>
      </c>
      <c r="BM131" s="147" t="s">
        <v>1586</v>
      </c>
    </row>
    <row r="132" spans="2:65" s="11" customFormat="1" ht="25.9" customHeight="1">
      <c r="B132" s="123"/>
      <c r="D132" s="124" t="s">
        <v>73</v>
      </c>
      <c r="E132" s="125" t="s">
        <v>204</v>
      </c>
      <c r="F132" s="125" t="s">
        <v>205</v>
      </c>
      <c r="I132" s="126"/>
      <c r="J132" s="127">
        <f>BK132</f>
        <v>0</v>
      </c>
      <c r="L132" s="123"/>
      <c r="M132" s="128"/>
      <c r="P132" s="129">
        <f>P133+P177+P182+P188+P198</f>
        <v>0</v>
      </c>
      <c r="R132" s="129">
        <f>R133+R177+R182+R188+R198</f>
        <v>0.55616985000000019</v>
      </c>
      <c r="T132" s="130">
        <f>T133+T177+T182+T188+T198</f>
        <v>0.46301000000000003</v>
      </c>
      <c r="AR132" s="124" t="s">
        <v>141</v>
      </c>
      <c r="AT132" s="131" t="s">
        <v>73</v>
      </c>
      <c r="AU132" s="131" t="s">
        <v>74</v>
      </c>
      <c r="AY132" s="124" t="s">
        <v>133</v>
      </c>
      <c r="BK132" s="132">
        <f>BK133+BK177+BK182+BK188+BK198</f>
        <v>0</v>
      </c>
    </row>
    <row r="133" spans="2:65" s="11" customFormat="1" ht="22.9" customHeight="1">
      <c r="B133" s="123"/>
      <c r="D133" s="124" t="s">
        <v>73</v>
      </c>
      <c r="E133" s="133" t="s">
        <v>1587</v>
      </c>
      <c r="F133" s="133" t="s">
        <v>1588</v>
      </c>
      <c r="I133" s="126"/>
      <c r="J133" s="134">
        <f>BK133</f>
        <v>0</v>
      </c>
      <c r="L133" s="123"/>
      <c r="M133" s="128"/>
      <c r="P133" s="129">
        <f>SUM(P134:P176)</f>
        <v>0</v>
      </c>
      <c r="R133" s="129">
        <f>SUM(R134:R176)</f>
        <v>0.43899195000000013</v>
      </c>
      <c r="T133" s="130">
        <f>SUM(T134:T176)</f>
        <v>0.36742000000000002</v>
      </c>
      <c r="AR133" s="124" t="s">
        <v>141</v>
      </c>
      <c r="AT133" s="131" t="s">
        <v>73</v>
      </c>
      <c r="AU133" s="131" t="s">
        <v>82</v>
      </c>
      <c r="AY133" s="124" t="s">
        <v>133</v>
      </c>
      <c r="BK133" s="132">
        <f>SUM(BK134:BK176)</f>
        <v>0</v>
      </c>
    </row>
    <row r="134" spans="2:65" s="1" customFormat="1" ht="24.2" customHeight="1">
      <c r="B134" s="28"/>
      <c r="C134" s="135" t="s">
        <v>1255</v>
      </c>
      <c r="D134" s="135" t="s">
        <v>136</v>
      </c>
      <c r="E134" s="136" t="s">
        <v>1589</v>
      </c>
      <c r="F134" s="137" t="s">
        <v>1590</v>
      </c>
      <c r="G134" s="138" t="s">
        <v>180</v>
      </c>
      <c r="H134" s="139">
        <v>10</v>
      </c>
      <c r="I134" s="140"/>
      <c r="J134" s="141">
        <f t="shared" ref="J134:J176" si="0">ROUND(I134*H134,2)</f>
        <v>0</v>
      </c>
      <c r="K134" s="142"/>
      <c r="L134" s="28"/>
      <c r="M134" s="143" t="s">
        <v>1</v>
      </c>
      <c r="N134" s="144" t="s">
        <v>40</v>
      </c>
      <c r="P134" s="145">
        <f t="shared" ref="P134:P176" si="1">O134*H134</f>
        <v>0</v>
      </c>
      <c r="Q134" s="145">
        <v>1.96708E-3</v>
      </c>
      <c r="R134" s="145">
        <f t="shared" ref="R134:R176" si="2">Q134*H134</f>
        <v>1.9670799999999999E-2</v>
      </c>
      <c r="S134" s="145">
        <v>0</v>
      </c>
      <c r="T134" s="146">
        <f t="shared" ref="T134:T176" si="3">S134*H134</f>
        <v>0</v>
      </c>
      <c r="AR134" s="147" t="s">
        <v>211</v>
      </c>
      <c r="AT134" s="147" t="s">
        <v>136</v>
      </c>
      <c r="AU134" s="147" t="s">
        <v>141</v>
      </c>
      <c r="AY134" s="13" t="s">
        <v>133</v>
      </c>
      <c r="BE134" s="148">
        <f t="shared" ref="BE134:BE176" si="4">IF(N134="základná",J134,0)</f>
        <v>0</v>
      </c>
      <c r="BF134" s="148">
        <f t="shared" ref="BF134:BF176" si="5">IF(N134="znížená",J134,0)</f>
        <v>0</v>
      </c>
      <c r="BG134" s="148">
        <f t="shared" ref="BG134:BG176" si="6">IF(N134="zákl. prenesená",J134,0)</f>
        <v>0</v>
      </c>
      <c r="BH134" s="148">
        <f t="shared" ref="BH134:BH176" si="7">IF(N134="zníž. prenesená",J134,0)</f>
        <v>0</v>
      </c>
      <c r="BI134" s="148">
        <f t="shared" ref="BI134:BI176" si="8">IF(N134="nulová",J134,0)</f>
        <v>0</v>
      </c>
      <c r="BJ134" s="13" t="s">
        <v>141</v>
      </c>
      <c r="BK134" s="148">
        <f t="shared" ref="BK134:BK176" si="9">ROUND(I134*H134,2)</f>
        <v>0</v>
      </c>
      <c r="BL134" s="13" t="s">
        <v>211</v>
      </c>
      <c r="BM134" s="147" t="s">
        <v>1591</v>
      </c>
    </row>
    <row r="135" spans="2:65" s="1" customFormat="1" ht="24.2" customHeight="1">
      <c r="B135" s="28"/>
      <c r="C135" s="135" t="s">
        <v>1259</v>
      </c>
      <c r="D135" s="135" t="s">
        <v>136</v>
      </c>
      <c r="E135" s="136" t="s">
        <v>1592</v>
      </c>
      <c r="F135" s="137" t="s">
        <v>1593</v>
      </c>
      <c r="G135" s="138" t="s">
        <v>180</v>
      </c>
      <c r="H135" s="139">
        <v>9</v>
      </c>
      <c r="I135" s="140"/>
      <c r="J135" s="141">
        <f t="shared" si="0"/>
        <v>0</v>
      </c>
      <c r="K135" s="142"/>
      <c r="L135" s="28"/>
      <c r="M135" s="143" t="s">
        <v>1</v>
      </c>
      <c r="N135" s="144" t="s">
        <v>40</v>
      </c>
      <c r="P135" s="145">
        <f t="shared" si="1"/>
        <v>0</v>
      </c>
      <c r="Q135" s="145">
        <v>1.96708E-3</v>
      </c>
      <c r="R135" s="145">
        <f t="shared" si="2"/>
        <v>1.7703719999999999E-2</v>
      </c>
      <c r="S135" s="145">
        <v>0</v>
      </c>
      <c r="T135" s="146">
        <f t="shared" si="3"/>
        <v>0</v>
      </c>
      <c r="AR135" s="147" t="s">
        <v>211</v>
      </c>
      <c r="AT135" s="147" t="s">
        <v>136</v>
      </c>
      <c r="AU135" s="147" t="s">
        <v>141</v>
      </c>
      <c r="AY135" s="13" t="s">
        <v>133</v>
      </c>
      <c r="BE135" s="148">
        <f t="shared" si="4"/>
        <v>0</v>
      </c>
      <c r="BF135" s="148">
        <f t="shared" si="5"/>
        <v>0</v>
      </c>
      <c r="BG135" s="148">
        <f t="shared" si="6"/>
        <v>0</v>
      </c>
      <c r="BH135" s="148">
        <f t="shared" si="7"/>
        <v>0</v>
      </c>
      <c r="BI135" s="148">
        <f t="shared" si="8"/>
        <v>0</v>
      </c>
      <c r="BJ135" s="13" t="s">
        <v>141</v>
      </c>
      <c r="BK135" s="148">
        <f t="shared" si="9"/>
        <v>0</v>
      </c>
      <c r="BL135" s="13" t="s">
        <v>211</v>
      </c>
      <c r="BM135" s="147" t="s">
        <v>1594</v>
      </c>
    </row>
    <row r="136" spans="2:65" s="1" customFormat="1" ht="24.2" customHeight="1">
      <c r="B136" s="28"/>
      <c r="C136" s="135" t="s">
        <v>1263</v>
      </c>
      <c r="D136" s="135" t="s">
        <v>136</v>
      </c>
      <c r="E136" s="136" t="s">
        <v>1595</v>
      </c>
      <c r="F136" s="137" t="s">
        <v>1596</v>
      </c>
      <c r="G136" s="138" t="s">
        <v>180</v>
      </c>
      <c r="H136" s="139">
        <v>4</v>
      </c>
      <c r="I136" s="140"/>
      <c r="J136" s="141">
        <f t="shared" si="0"/>
        <v>0</v>
      </c>
      <c r="K136" s="142"/>
      <c r="L136" s="28"/>
      <c r="M136" s="143" t="s">
        <v>1</v>
      </c>
      <c r="N136" s="144" t="s">
        <v>40</v>
      </c>
      <c r="P136" s="145">
        <f t="shared" si="1"/>
        <v>0</v>
      </c>
      <c r="Q136" s="145">
        <v>1.96708E-3</v>
      </c>
      <c r="R136" s="145">
        <f t="shared" si="2"/>
        <v>7.8683199999999998E-3</v>
      </c>
      <c r="S136" s="145">
        <v>0</v>
      </c>
      <c r="T136" s="146">
        <f t="shared" si="3"/>
        <v>0</v>
      </c>
      <c r="AR136" s="147" t="s">
        <v>211</v>
      </c>
      <c r="AT136" s="147" t="s">
        <v>136</v>
      </c>
      <c r="AU136" s="147" t="s">
        <v>141</v>
      </c>
      <c r="AY136" s="13" t="s">
        <v>133</v>
      </c>
      <c r="BE136" s="148">
        <f t="shared" si="4"/>
        <v>0</v>
      </c>
      <c r="BF136" s="148">
        <f t="shared" si="5"/>
        <v>0</v>
      </c>
      <c r="BG136" s="148">
        <f t="shared" si="6"/>
        <v>0</v>
      </c>
      <c r="BH136" s="148">
        <f t="shared" si="7"/>
        <v>0</v>
      </c>
      <c r="BI136" s="148">
        <f t="shared" si="8"/>
        <v>0</v>
      </c>
      <c r="BJ136" s="13" t="s">
        <v>141</v>
      </c>
      <c r="BK136" s="148">
        <f t="shared" si="9"/>
        <v>0</v>
      </c>
      <c r="BL136" s="13" t="s">
        <v>211</v>
      </c>
      <c r="BM136" s="147" t="s">
        <v>1597</v>
      </c>
    </row>
    <row r="137" spans="2:65" s="1" customFormat="1" ht="24.2" customHeight="1">
      <c r="B137" s="28"/>
      <c r="C137" s="135" t="s">
        <v>1267</v>
      </c>
      <c r="D137" s="135" t="s">
        <v>136</v>
      </c>
      <c r="E137" s="136" t="s">
        <v>1598</v>
      </c>
      <c r="F137" s="137" t="s">
        <v>1599</v>
      </c>
      <c r="G137" s="138" t="s">
        <v>180</v>
      </c>
      <c r="H137" s="139">
        <v>8</v>
      </c>
      <c r="I137" s="140"/>
      <c r="J137" s="141">
        <f t="shared" si="0"/>
        <v>0</v>
      </c>
      <c r="K137" s="142"/>
      <c r="L137" s="28"/>
      <c r="M137" s="143" t="s">
        <v>1</v>
      </c>
      <c r="N137" s="144" t="s">
        <v>40</v>
      </c>
      <c r="P137" s="145">
        <f t="shared" si="1"/>
        <v>0</v>
      </c>
      <c r="Q137" s="145">
        <v>2.5699500000000001E-3</v>
      </c>
      <c r="R137" s="145">
        <f t="shared" si="2"/>
        <v>2.0559600000000001E-2</v>
      </c>
      <c r="S137" s="145">
        <v>0</v>
      </c>
      <c r="T137" s="146">
        <f t="shared" si="3"/>
        <v>0</v>
      </c>
      <c r="AR137" s="147" t="s">
        <v>211</v>
      </c>
      <c r="AT137" s="147" t="s">
        <v>136</v>
      </c>
      <c r="AU137" s="147" t="s">
        <v>141</v>
      </c>
      <c r="AY137" s="13" t="s">
        <v>133</v>
      </c>
      <c r="BE137" s="148">
        <f t="shared" si="4"/>
        <v>0</v>
      </c>
      <c r="BF137" s="148">
        <f t="shared" si="5"/>
        <v>0</v>
      </c>
      <c r="BG137" s="148">
        <f t="shared" si="6"/>
        <v>0</v>
      </c>
      <c r="BH137" s="148">
        <f t="shared" si="7"/>
        <v>0</v>
      </c>
      <c r="BI137" s="148">
        <f t="shared" si="8"/>
        <v>0</v>
      </c>
      <c r="BJ137" s="13" t="s">
        <v>141</v>
      </c>
      <c r="BK137" s="148">
        <f t="shared" si="9"/>
        <v>0</v>
      </c>
      <c r="BL137" s="13" t="s">
        <v>211</v>
      </c>
      <c r="BM137" s="147" t="s">
        <v>1600</v>
      </c>
    </row>
    <row r="138" spans="2:65" s="1" customFormat="1" ht="24.2" customHeight="1">
      <c r="B138" s="28"/>
      <c r="C138" s="135" t="s">
        <v>1271</v>
      </c>
      <c r="D138" s="135" t="s">
        <v>136</v>
      </c>
      <c r="E138" s="136" t="s">
        <v>1601</v>
      </c>
      <c r="F138" s="137" t="s">
        <v>1602</v>
      </c>
      <c r="G138" s="138" t="s">
        <v>180</v>
      </c>
      <c r="H138" s="139">
        <v>12</v>
      </c>
      <c r="I138" s="140"/>
      <c r="J138" s="141">
        <f t="shared" si="0"/>
        <v>0</v>
      </c>
      <c r="K138" s="142"/>
      <c r="L138" s="28"/>
      <c r="M138" s="143" t="s">
        <v>1</v>
      </c>
      <c r="N138" s="144" t="s">
        <v>40</v>
      </c>
      <c r="P138" s="145">
        <f t="shared" si="1"/>
        <v>0</v>
      </c>
      <c r="Q138" s="145">
        <v>2.81591E-3</v>
      </c>
      <c r="R138" s="145">
        <f t="shared" si="2"/>
        <v>3.3790920000000002E-2</v>
      </c>
      <c r="S138" s="145">
        <v>0</v>
      </c>
      <c r="T138" s="146">
        <f t="shared" si="3"/>
        <v>0</v>
      </c>
      <c r="AR138" s="147" t="s">
        <v>211</v>
      </c>
      <c r="AT138" s="147" t="s">
        <v>136</v>
      </c>
      <c r="AU138" s="147" t="s">
        <v>141</v>
      </c>
      <c r="AY138" s="13" t="s">
        <v>133</v>
      </c>
      <c r="BE138" s="148">
        <f t="shared" si="4"/>
        <v>0</v>
      </c>
      <c r="BF138" s="148">
        <f t="shared" si="5"/>
        <v>0</v>
      </c>
      <c r="BG138" s="148">
        <f t="shared" si="6"/>
        <v>0</v>
      </c>
      <c r="BH138" s="148">
        <f t="shared" si="7"/>
        <v>0</v>
      </c>
      <c r="BI138" s="148">
        <f t="shared" si="8"/>
        <v>0</v>
      </c>
      <c r="BJ138" s="13" t="s">
        <v>141</v>
      </c>
      <c r="BK138" s="148">
        <f t="shared" si="9"/>
        <v>0</v>
      </c>
      <c r="BL138" s="13" t="s">
        <v>211</v>
      </c>
      <c r="BM138" s="147" t="s">
        <v>1603</v>
      </c>
    </row>
    <row r="139" spans="2:65" s="1" customFormat="1" ht="24.2" customHeight="1">
      <c r="B139" s="28"/>
      <c r="C139" s="135" t="s">
        <v>1275</v>
      </c>
      <c r="D139" s="135" t="s">
        <v>136</v>
      </c>
      <c r="E139" s="136" t="s">
        <v>1604</v>
      </c>
      <c r="F139" s="137" t="s">
        <v>1605</v>
      </c>
      <c r="G139" s="138" t="s">
        <v>180</v>
      </c>
      <c r="H139" s="139">
        <v>5</v>
      </c>
      <c r="I139" s="140"/>
      <c r="J139" s="141">
        <f t="shared" si="0"/>
        <v>0</v>
      </c>
      <c r="K139" s="142"/>
      <c r="L139" s="28"/>
      <c r="M139" s="143" t="s">
        <v>1</v>
      </c>
      <c r="N139" s="144" t="s">
        <v>40</v>
      </c>
      <c r="P139" s="145">
        <f t="shared" si="1"/>
        <v>0</v>
      </c>
      <c r="Q139" s="145">
        <v>1.213824E-2</v>
      </c>
      <c r="R139" s="145">
        <f t="shared" si="2"/>
        <v>6.0691200000000001E-2</v>
      </c>
      <c r="S139" s="145">
        <v>0</v>
      </c>
      <c r="T139" s="146">
        <f t="shared" si="3"/>
        <v>0</v>
      </c>
      <c r="AR139" s="147" t="s">
        <v>211</v>
      </c>
      <c r="AT139" s="147" t="s">
        <v>136</v>
      </c>
      <c r="AU139" s="147" t="s">
        <v>141</v>
      </c>
      <c r="AY139" s="13" t="s">
        <v>133</v>
      </c>
      <c r="BE139" s="148">
        <f t="shared" si="4"/>
        <v>0</v>
      </c>
      <c r="BF139" s="148">
        <f t="shared" si="5"/>
        <v>0</v>
      </c>
      <c r="BG139" s="148">
        <f t="shared" si="6"/>
        <v>0</v>
      </c>
      <c r="BH139" s="148">
        <f t="shared" si="7"/>
        <v>0</v>
      </c>
      <c r="BI139" s="148">
        <f t="shared" si="8"/>
        <v>0</v>
      </c>
      <c r="BJ139" s="13" t="s">
        <v>141</v>
      </c>
      <c r="BK139" s="148">
        <f t="shared" si="9"/>
        <v>0</v>
      </c>
      <c r="BL139" s="13" t="s">
        <v>211</v>
      </c>
      <c r="BM139" s="147" t="s">
        <v>1606</v>
      </c>
    </row>
    <row r="140" spans="2:65" s="1" customFormat="1" ht="24.2" customHeight="1">
      <c r="B140" s="28"/>
      <c r="C140" s="135" t="s">
        <v>1103</v>
      </c>
      <c r="D140" s="135" t="s">
        <v>136</v>
      </c>
      <c r="E140" s="136" t="s">
        <v>1607</v>
      </c>
      <c r="F140" s="137" t="s">
        <v>1608</v>
      </c>
      <c r="G140" s="138" t="s">
        <v>180</v>
      </c>
      <c r="H140" s="139">
        <v>5</v>
      </c>
      <c r="I140" s="140"/>
      <c r="J140" s="141">
        <f t="shared" si="0"/>
        <v>0</v>
      </c>
      <c r="K140" s="142"/>
      <c r="L140" s="28"/>
      <c r="M140" s="143" t="s">
        <v>1</v>
      </c>
      <c r="N140" s="144" t="s">
        <v>40</v>
      </c>
      <c r="P140" s="145">
        <f t="shared" si="1"/>
        <v>0</v>
      </c>
      <c r="Q140" s="145">
        <v>4.5706289999999997E-2</v>
      </c>
      <c r="R140" s="145">
        <f t="shared" si="2"/>
        <v>0.22853144999999997</v>
      </c>
      <c r="S140" s="145">
        <v>0</v>
      </c>
      <c r="T140" s="146">
        <f t="shared" si="3"/>
        <v>0</v>
      </c>
      <c r="AR140" s="147" t="s">
        <v>211</v>
      </c>
      <c r="AT140" s="147" t="s">
        <v>136</v>
      </c>
      <c r="AU140" s="147" t="s">
        <v>141</v>
      </c>
      <c r="AY140" s="13" t="s">
        <v>133</v>
      </c>
      <c r="BE140" s="148">
        <f t="shared" si="4"/>
        <v>0</v>
      </c>
      <c r="BF140" s="148">
        <f t="shared" si="5"/>
        <v>0</v>
      </c>
      <c r="BG140" s="148">
        <f t="shared" si="6"/>
        <v>0</v>
      </c>
      <c r="BH140" s="148">
        <f t="shared" si="7"/>
        <v>0</v>
      </c>
      <c r="BI140" s="148">
        <f t="shared" si="8"/>
        <v>0</v>
      </c>
      <c r="BJ140" s="13" t="s">
        <v>141</v>
      </c>
      <c r="BK140" s="148">
        <f t="shared" si="9"/>
        <v>0</v>
      </c>
      <c r="BL140" s="13" t="s">
        <v>211</v>
      </c>
      <c r="BM140" s="147" t="s">
        <v>1609</v>
      </c>
    </row>
    <row r="141" spans="2:65" s="1" customFormat="1" ht="21.75" customHeight="1">
      <c r="B141" s="28"/>
      <c r="C141" s="135" t="s">
        <v>1287</v>
      </c>
      <c r="D141" s="135" t="s">
        <v>136</v>
      </c>
      <c r="E141" s="136" t="s">
        <v>1610</v>
      </c>
      <c r="F141" s="137" t="s">
        <v>1611</v>
      </c>
      <c r="G141" s="138" t="s">
        <v>180</v>
      </c>
      <c r="H141" s="139">
        <v>38</v>
      </c>
      <c r="I141" s="140"/>
      <c r="J141" s="141">
        <f t="shared" si="0"/>
        <v>0</v>
      </c>
      <c r="K141" s="142"/>
      <c r="L141" s="28"/>
      <c r="M141" s="143" t="s">
        <v>1</v>
      </c>
      <c r="N141" s="144" t="s">
        <v>40</v>
      </c>
      <c r="P141" s="145">
        <f t="shared" si="1"/>
        <v>0</v>
      </c>
      <c r="Q141" s="145">
        <v>2.4649999999999997E-4</v>
      </c>
      <c r="R141" s="145">
        <f t="shared" si="2"/>
        <v>9.3669999999999986E-3</v>
      </c>
      <c r="S141" s="145">
        <v>2.5400000000000002E-3</v>
      </c>
      <c r="T141" s="146">
        <f t="shared" si="3"/>
        <v>9.6520000000000009E-2</v>
      </c>
      <c r="AR141" s="147" t="s">
        <v>211</v>
      </c>
      <c r="AT141" s="147" t="s">
        <v>136</v>
      </c>
      <c r="AU141" s="147" t="s">
        <v>141</v>
      </c>
      <c r="AY141" s="13" t="s">
        <v>133</v>
      </c>
      <c r="BE141" s="148">
        <f t="shared" si="4"/>
        <v>0</v>
      </c>
      <c r="BF141" s="148">
        <f t="shared" si="5"/>
        <v>0</v>
      </c>
      <c r="BG141" s="148">
        <f t="shared" si="6"/>
        <v>0</v>
      </c>
      <c r="BH141" s="148">
        <f t="shared" si="7"/>
        <v>0</v>
      </c>
      <c r="BI141" s="148">
        <f t="shared" si="8"/>
        <v>0</v>
      </c>
      <c r="BJ141" s="13" t="s">
        <v>141</v>
      </c>
      <c r="BK141" s="148">
        <f t="shared" si="9"/>
        <v>0</v>
      </c>
      <c r="BL141" s="13" t="s">
        <v>211</v>
      </c>
      <c r="BM141" s="147" t="s">
        <v>1612</v>
      </c>
    </row>
    <row r="142" spans="2:65" s="1" customFormat="1" ht="21.75" customHeight="1">
      <c r="B142" s="28"/>
      <c r="C142" s="135" t="s">
        <v>1243</v>
      </c>
      <c r="D142" s="135" t="s">
        <v>136</v>
      </c>
      <c r="E142" s="136" t="s">
        <v>1613</v>
      </c>
      <c r="F142" s="137" t="s">
        <v>1614</v>
      </c>
      <c r="G142" s="138" t="s">
        <v>180</v>
      </c>
      <c r="H142" s="139">
        <v>6</v>
      </c>
      <c r="I142" s="140"/>
      <c r="J142" s="141">
        <f t="shared" si="0"/>
        <v>0</v>
      </c>
      <c r="K142" s="142"/>
      <c r="L142" s="28"/>
      <c r="M142" s="143" t="s">
        <v>1</v>
      </c>
      <c r="N142" s="144" t="s">
        <v>40</v>
      </c>
      <c r="P142" s="145">
        <f t="shared" si="1"/>
        <v>0</v>
      </c>
      <c r="Q142" s="145">
        <v>3.5253999999999998E-4</v>
      </c>
      <c r="R142" s="145">
        <f t="shared" si="2"/>
        <v>2.11524E-3</v>
      </c>
      <c r="S142" s="145">
        <v>9.8099999999999993E-3</v>
      </c>
      <c r="T142" s="146">
        <f t="shared" si="3"/>
        <v>5.8859999999999996E-2</v>
      </c>
      <c r="AR142" s="147" t="s">
        <v>211</v>
      </c>
      <c r="AT142" s="147" t="s">
        <v>136</v>
      </c>
      <c r="AU142" s="147" t="s">
        <v>141</v>
      </c>
      <c r="AY142" s="13" t="s">
        <v>133</v>
      </c>
      <c r="BE142" s="148">
        <f t="shared" si="4"/>
        <v>0</v>
      </c>
      <c r="BF142" s="148">
        <f t="shared" si="5"/>
        <v>0</v>
      </c>
      <c r="BG142" s="148">
        <f t="shared" si="6"/>
        <v>0</v>
      </c>
      <c r="BH142" s="148">
        <f t="shared" si="7"/>
        <v>0</v>
      </c>
      <c r="BI142" s="148">
        <f t="shared" si="8"/>
        <v>0</v>
      </c>
      <c r="BJ142" s="13" t="s">
        <v>141</v>
      </c>
      <c r="BK142" s="148">
        <f t="shared" si="9"/>
        <v>0</v>
      </c>
      <c r="BL142" s="13" t="s">
        <v>211</v>
      </c>
      <c r="BM142" s="147" t="s">
        <v>1615</v>
      </c>
    </row>
    <row r="143" spans="2:65" s="1" customFormat="1" ht="24.2" customHeight="1">
      <c r="B143" s="28"/>
      <c r="C143" s="135" t="s">
        <v>1247</v>
      </c>
      <c r="D143" s="135" t="s">
        <v>136</v>
      </c>
      <c r="E143" s="136" t="s">
        <v>1616</v>
      </c>
      <c r="F143" s="137" t="s">
        <v>1617</v>
      </c>
      <c r="G143" s="138" t="s">
        <v>180</v>
      </c>
      <c r="H143" s="139">
        <v>6</v>
      </c>
      <c r="I143" s="140"/>
      <c r="J143" s="141">
        <f t="shared" si="0"/>
        <v>0</v>
      </c>
      <c r="K143" s="142"/>
      <c r="L143" s="28"/>
      <c r="M143" s="143" t="s">
        <v>1</v>
      </c>
      <c r="N143" s="144" t="s">
        <v>40</v>
      </c>
      <c r="P143" s="145">
        <f t="shared" si="1"/>
        <v>0</v>
      </c>
      <c r="Q143" s="145">
        <v>7.5082999999999997E-4</v>
      </c>
      <c r="R143" s="145">
        <f t="shared" si="2"/>
        <v>4.5049799999999996E-3</v>
      </c>
      <c r="S143" s="145">
        <v>3.5340000000000003E-2</v>
      </c>
      <c r="T143" s="146">
        <f t="shared" si="3"/>
        <v>0.21204000000000001</v>
      </c>
      <c r="AR143" s="147" t="s">
        <v>211</v>
      </c>
      <c r="AT143" s="147" t="s">
        <v>136</v>
      </c>
      <c r="AU143" s="147" t="s">
        <v>141</v>
      </c>
      <c r="AY143" s="13" t="s">
        <v>133</v>
      </c>
      <c r="BE143" s="148">
        <f t="shared" si="4"/>
        <v>0</v>
      </c>
      <c r="BF143" s="148">
        <f t="shared" si="5"/>
        <v>0</v>
      </c>
      <c r="BG143" s="148">
        <f t="shared" si="6"/>
        <v>0</v>
      </c>
      <c r="BH143" s="148">
        <f t="shared" si="7"/>
        <v>0</v>
      </c>
      <c r="BI143" s="148">
        <f t="shared" si="8"/>
        <v>0</v>
      </c>
      <c r="BJ143" s="13" t="s">
        <v>141</v>
      </c>
      <c r="BK143" s="148">
        <f t="shared" si="9"/>
        <v>0</v>
      </c>
      <c r="BL143" s="13" t="s">
        <v>211</v>
      </c>
      <c r="BM143" s="147" t="s">
        <v>1618</v>
      </c>
    </row>
    <row r="144" spans="2:65" s="1" customFormat="1" ht="16.5" customHeight="1">
      <c r="B144" s="28"/>
      <c r="C144" s="135" t="s">
        <v>1386</v>
      </c>
      <c r="D144" s="135" t="s">
        <v>136</v>
      </c>
      <c r="E144" s="136" t="s">
        <v>1619</v>
      </c>
      <c r="F144" s="137" t="s">
        <v>1620</v>
      </c>
      <c r="G144" s="138" t="s">
        <v>180</v>
      </c>
      <c r="H144" s="139">
        <v>40</v>
      </c>
      <c r="I144" s="140"/>
      <c r="J144" s="141">
        <f t="shared" si="0"/>
        <v>0</v>
      </c>
      <c r="K144" s="142"/>
      <c r="L144" s="28"/>
      <c r="M144" s="143" t="s">
        <v>1</v>
      </c>
      <c r="N144" s="144" t="s">
        <v>40</v>
      </c>
      <c r="P144" s="145">
        <f t="shared" si="1"/>
        <v>0</v>
      </c>
      <c r="Q144" s="145">
        <v>0</v>
      </c>
      <c r="R144" s="145">
        <f t="shared" si="2"/>
        <v>0</v>
      </c>
      <c r="S144" s="145">
        <v>0</v>
      </c>
      <c r="T144" s="146">
        <f t="shared" si="3"/>
        <v>0</v>
      </c>
      <c r="AR144" s="147" t="s">
        <v>211</v>
      </c>
      <c r="AT144" s="147" t="s">
        <v>136</v>
      </c>
      <c r="AU144" s="147" t="s">
        <v>141</v>
      </c>
      <c r="AY144" s="13" t="s">
        <v>133</v>
      </c>
      <c r="BE144" s="148">
        <f t="shared" si="4"/>
        <v>0</v>
      </c>
      <c r="BF144" s="148">
        <f t="shared" si="5"/>
        <v>0</v>
      </c>
      <c r="BG144" s="148">
        <f t="shared" si="6"/>
        <v>0</v>
      </c>
      <c r="BH144" s="148">
        <f t="shared" si="7"/>
        <v>0</v>
      </c>
      <c r="BI144" s="148">
        <f t="shared" si="8"/>
        <v>0</v>
      </c>
      <c r="BJ144" s="13" t="s">
        <v>141</v>
      </c>
      <c r="BK144" s="148">
        <f t="shared" si="9"/>
        <v>0</v>
      </c>
      <c r="BL144" s="13" t="s">
        <v>211</v>
      </c>
      <c r="BM144" s="147" t="s">
        <v>1621</v>
      </c>
    </row>
    <row r="145" spans="2:65" s="1" customFormat="1" ht="24.2" customHeight="1">
      <c r="B145" s="28"/>
      <c r="C145" s="135" t="s">
        <v>812</v>
      </c>
      <c r="D145" s="135" t="s">
        <v>136</v>
      </c>
      <c r="E145" s="136" t="s">
        <v>1622</v>
      </c>
      <c r="F145" s="137" t="s">
        <v>1623</v>
      </c>
      <c r="G145" s="138" t="s">
        <v>263</v>
      </c>
      <c r="H145" s="139">
        <v>1</v>
      </c>
      <c r="I145" s="140"/>
      <c r="J145" s="141">
        <f t="shared" si="0"/>
        <v>0</v>
      </c>
      <c r="K145" s="142"/>
      <c r="L145" s="28"/>
      <c r="M145" s="143" t="s">
        <v>1</v>
      </c>
      <c r="N145" s="144" t="s">
        <v>40</v>
      </c>
      <c r="P145" s="145">
        <f t="shared" si="1"/>
        <v>0</v>
      </c>
      <c r="Q145" s="145">
        <v>9.2287900000000006E-3</v>
      </c>
      <c r="R145" s="145">
        <f t="shared" si="2"/>
        <v>9.2287900000000006E-3</v>
      </c>
      <c r="S145" s="145">
        <v>0</v>
      </c>
      <c r="T145" s="146">
        <f t="shared" si="3"/>
        <v>0</v>
      </c>
      <c r="AR145" s="147" t="s">
        <v>211</v>
      </c>
      <c r="AT145" s="147" t="s">
        <v>136</v>
      </c>
      <c r="AU145" s="147" t="s">
        <v>141</v>
      </c>
      <c r="AY145" s="13" t="s">
        <v>133</v>
      </c>
      <c r="BE145" s="148">
        <f t="shared" si="4"/>
        <v>0</v>
      </c>
      <c r="BF145" s="148">
        <f t="shared" si="5"/>
        <v>0</v>
      </c>
      <c r="BG145" s="148">
        <f t="shared" si="6"/>
        <v>0</v>
      </c>
      <c r="BH145" s="148">
        <f t="shared" si="7"/>
        <v>0</v>
      </c>
      <c r="BI145" s="148">
        <f t="shared" si="8"/>
        <v>0</v>
      </c>
      <c r="BJ145" s="13" t="s">
        <v>141</v>
      </c>
      <c r="BK145" s="148">
        <f t="shared" si="9"/>
        <v>0</v>
      </c>
      <c r="BL145" s="13" t="s">
        <v>211</v>
      </c>
      <c r="BM145" s="147" t="s">
        <v>1624</v>
      </c>
    </row>
    <row r="146" spans="2:65" s="1" customFormat="1" ht="24.2" customHeight="1">
      <c r="B146" s="28"/>
      <c r="C146" s="149" t="s">
        <v>1283</v>
      </c>
      <c r="D146" s="149" t="s">
        <v>161</v>
      </c>
      <c r="E146" s="150" t="s">
        <v>1625</v>
      </c>
      <c r="F146" s="151" t="s">
        <v>1626</v>
      </c>
      <c r="G146" s="152" t="s">
        <v>263</v>
      </c>
      <c r="H146" s="153">
        <v>1</v>
      </c>
      <c r="I146" s="154"/>
      <c r="J146" s="155">
        <f t="shared" si="0"/>
        <v>0</v>
      </c>
      <c r="K146" s="156"/>
      <c r="L146" s="157"/>
      <c r="M146" s="158" t="s">
        <v>1</v>
      </c>
      <c r="N146" s="159" t="s">
        <v>40</v>
      </c>
      <c r="P146" s="145">
        <f t="shared" si="1"/>
        <v>0</v>
      </c>
      <c r="Q146" s="145">
        <v>1.6000000000000001E-3</v>
      </c>
      <c r="R146" s="145">
        <f t="shared" si="2"/>
        <v>1.6000000000000001E-3</v>
      </c>
      <c r="S146" s="145">
        <v>0</v>
      </c>
      <c r="T146" s="146">
        <f t="shared" si="3"/>
        <v>0</v>
      </c>
      <c r="AR146" s="147" t="s">
        <v>216</v>
      </c>
      <c r="AT146" s="147" t="s">
        <v>161</v>
      </c>
      <c r="AU146" s="147" t="s">
        <v>141</v>
      </c>
      <c r="AY146" s="13" t="s">
        <v>133</v>
      </c>
      <c r="BE146" s="148">
        <f t="shared" si="4"/>
        <v>0</v>
      </c>
      <c r="BF146" s="148">
        <f t="shared" si="5"/>
        <v>0</v>
      </c>
      <c r="BG146" s="148">
        <f t="shared" si="6"/>
        <v>0</v>
      </c>
      <c r="BH146" s="148">
        <f t="shared" si="7"/>
        <v>0</v>
      </c>
      <c r="BI146" s="148">
        <f t="shared" si="8"/>
        <v>0</v>
      </c>
      <c r="BJ146" s="13" t="s">
        <v>141</v>
      </c>
      <c r="BK146" s="148">
        <f t="shared" si="9"/>
        <v>0</v>
      </c>
      <c r="BL146" s="13" t="s">
        <v>211</v>
      </c>
      <c r="BM146" s="147" t="s">
        <v>1627</v>
      </c>
    </row>
    <row r="147" spans="2:65" s="1" customFormat="1" ht="16.5" customHeight="1">
      <c r="B147" s="28"/>
      <c r="C147" s="135" t="s">
        <v>466</v>
      </c>
      <c r="D147" s="135" t="s">
        <v>136</v>
      </c>
      <c r="E147" s="136" t="s">
        <v>1628</v>
      </c>
      <c r="F147" s="137" t="s">
        <v>1629</v>
      </c>
      <c r="G147" s="138" t="s">
        <v>263</v>
      </c>
      <c r="H147" s="139">
        <v>3</v>
      </c>
      <c r="I147" s="140"/>
      <c r="J147" s="141">
        <f t="shared" si="0"/>
        <v>0</v>
      </c>
      <c r="K147" s="142"/>
      <c r="L147" s="28"/>
      <c r="M147" s="143" t="s">
        <v>1</v>
      </c>
      <c r="N147" s="144" t="s">
        <v>40</v>
      </c>
      <c r="P147" s="145">
        <f t="shared" si="1"/>
        <v>0</v>
      </c>
      <c r="Q147" s="145">
        <v>0</v>
      </c>
      <c r="R147" s="145">
        <f t="shared" si="2"/>
        <v>0</v>
      </c>
      <c r="S147" s="145">
        <v>0</v>
      </c>
      <c r="T147" s="146">
        <f t="shared" si="3"/>
        <v>0</v>
      </c>
      <c r="AR147" s="147" t="s">
        <v>211</v>
      </c>
      <c r="AT147" s="147" t="s">
        <v>136</v>
      </c>
      <c r="AU147" s="147" t="s">
        <v>141</v>
      </c>
      <c r="AY147" s="13" t="s">
        <v>133</v>
      </c>
      <c r="BE147" s="148">
        <f t="shared" si="4"/>
        <v>0</v>
      </c>
      <c r="BF147" s="148">
        <f t="shared" si="5"/>
        <v>0</v>
      </c>
      <c r="BG147" s="148">
        <f t="shared" si="6"/>
        <v>0</v>
      </c>
      <c r="BH147" s="148">
        <f t="shared" si="7"/>
        <v>0</v>
      </c>
      <c r="BI147" s="148">
        <f t="shared" si="8"/>
        <v>0</v>
      </c>
      <c r="BJ147" s="13" t="s">
        <v>141</v>
      </c>
      <c r="BK147" s="148">
        <f t="shared" si="9"/>
        <v>0</v>
      </c>
      <c r="BL147" s="13" t="s">
        <v>211</v>
      </c>
      <c r="BM147" s="147" t="s">
        <v>1630</v>
      </c>
    </row>
    <row r="148" spans="2:65" s="1" customFormat="1" ht="16.5" customHeight="1">
      <c r="B148" s="28"/>
      <c r="C148" s="149" t="s">
        <v>211</v>
      </c>
      <c r="D148" s="149" t="s">
        <v>161</v>
      </c>
      <c r="E148" s="150" t="s">
        <v>1631</v>
      </c>
      <c r="F148" s="151" t="s">
        <v>1632</v>
      </c>
      <c r="G148" s="152" t="s">
        <v>263</v>
      </c>
      <c r="H148" s="153">
        <v>3</v>
      </c>
      <c r="I148" s="154"/>
      <c r="J148" s="155">
        <f t="shared" si="0"/>
        <v>0</v>
      </c>
      <c r="K148" s="156"/>
      <c r="L148" s="157"/>
      <c r="M148" s="158" t="s">
        <v>1</v>
      </c>
      <c r="N148" s="159" t="s">
        <v>40</v>
      </c>
      <c r="P148" s="145">
        <f t="shared" si="1"/>
        <v>0</v>
      </c>
      <c r="Q148" s="145">
        <v>6.0000000000000002E-5</v>
      </c>
      <c r="R148" s="145">
        <f t="shared" si="2"/>
        <v>1.8000000000000001E-4</v>
      </c>
      <c r="S148" s="145">
        <v>0</v>
      </c>
      <c r="T148" s="146">
        <f t="shared" si="3"/>
        <v>0</v>
      </c>
      <c r="AR148" s="147" t="s">
        <v>216</v>
      </c>
      <c r="AT148" s="147" t="s">
        <v>161</v>
      </c>
      <c r="AU148" s="147" t="s">
        <v>141</v>
      </c>
      <c r="AY148" s="13" t="s">
        <v>133</v>
      </c>
      <c r="BE148" s="148">
        <f t="shared" si="4"/>
        <v>0</v>
      </c>
      <c r="BF148" s="148">
        <f t="shared" si="5"/>
        <v>0</v>
      </c>
      <c r="BG148" s="148">
        <f t="shared" si="6"/>
        <v>0</v>
      </c>
      <c r="BH148" s="148">
        <f t="shared" si="7"/>
        <v>0</v>
      </c>
      <c r="BI148" s="148">
        <f t="shared" si="8"/>
        <v>0</v>
      </c>
      <c r="BJ148" s="13" t="s">
        <v>141</v>
      </c>
      <c r="BK148" s="148">
        <f t="shared" si="9"/>
        <v>0</v>
      </c>
      <c r="BL148" s="13" t="s">
        <v>211</v>
      </c>
      <c r="BM148" s="147" t="s">
        <v>1633</v>
      </c>
    </row>
    <row r="149" spans="2:65" s="1" customFormat="1" ht="16.5" customHeight="1">
      <c r="B149" s="28"/>
      <c r="C149" s="135" t="s">
        <v>1634</v>
      </c>
      <c r="D149" s="135" t="s">
        <v>136</v>
      </c>
      <c r="E149" s="136" t="s">
        <v>1635</v>
      </c>
      <c r="F149" s="137" t="s">
        <v>1636</v>
      </c>
      <c r="G149" s="138" t="s">
        <v>263</v>
      </c>
      <c r="H149" s="139">
        <v>4</v>
      </c>
      <c r="I149" s="140"/>
      <c r="J149" s="141">
        <f t="shared" si="0"/>
        <v>0</v>
      </c>
      <c r="K149" s="142"/>
      <c r="L149" s="28"/>
      <c r="M149" s="143" t="s">
        <v>1</v>
      </c>
      <c r="N149" s="144" t="s">
        <v>40</v>
      </c>
      <c r="P149" s="145">
        <f t="shared" si="1"/>
        <v>0</v>
      </c>
      <c r="Q149" s="145">
        <v>0</v>
      </c>
      <c r="R149" s="145">
        <f t="shared" si="2"/>
        <v>0</v>
      </c>
      <c r="S149" s="145">
        <v>0</v>
      </c>
      <c r="T149" s="146">
        <f t="shared" si="3"/>
        <v>0</v>
      </c>
      <c r="AR149" s="147" t="s">
        <v>211</v>
      </c>
      <c r="AT149" s="147" t="s">
        <v>136</v>
      </c>
      <c r="AU149" s="147" t="s">
        <v>141</v>
      </c>
      <c r="AY149" s="13" t="s">
        <v>133</v>
      </c>
      <c r="BE149" s="148">
        <f t="shared" si="4"/>
        <v>0</v>
      </c>
      <c r="BF149" s="148">
        <f t="shared" si="5"/>
        <v>0</v>
      </c>
      <c r="BG149" s="148">
        <f t="shared" si="6"/>
        <v>0</v>
      </c>
      <c r="BH149" s="148">
        <f t="shared" si="7"/>
        <v>0</v>
      </c>
      <c r="BI149" s="148">
        <f t="shared" si="8"/>
        <v>0</v>
      </c>
      <c r="BJ149" s="13" t="s">
        <v>141</v>
      </c>
      <c r="BK149" s="148">
        <f t="shared" si="9"/>
        <v>0</v>
      </c>
      <c r="BL149" s="13" t="s">
        <v>211</v>
      </c>
      <c r="BM149" s="147" t="s">
        <v>1637</v>
      </c>
    </row>
    <row r="150" spans="2:65" s="1" customFormat="1" ht="16.5" customHeight="1">
      <c r="B150" s="28"/>
      <c r="C150" s="149" t="s">
        <v>450</v>
      </c>
      <c r="D150" s="149" t="s">
        <v>161</v>
      </c>
      <c r="E150" s="150" t="s">
        <v>1638</v>
      </c>
      <c r="F150" s="151" t="s">
        <v>1639</v>
      </c>
      <c r="G150" s="152" t="s">
        <v>263</v>
      </c>
      <c r="H150" s="153">
        <v>4</v>
      </c>
      <c r="I150" s="154"/>
      <c r="J150" s="155">
        <f t="shared" si="0"/>
        <v>0</v>
      </c>
      <c r="K150" s="156"/>
      <c r="L150" s="157"/>
      <c r="M150" s="158" t="s">
        <v>1</v>
      </c>
      <c r="N150" s="159" t="s">
        <v>40</v>
      </c>
      <c r="P150" s="145">
        <f t="shared" si="1"/>
        <v>0</v>
      </c>
      <c r="Q150" s="145">
        <v>8.0000000000000007E-5</v>
      </c>
      <c r="R150" s="145">
        <f t="shared" si="2"/>
        <v>3.2000000000000003E-4</v>
      </c>
      <c r="S150" s="145">
        <v>0</v>
      </c>
      <c r="T150" s="146">
        <f t="shared" si="3"/>
        <v>0</v>
      </c>
      <c r="AR150" s="147" t="s">
        <v>216</v>
      </c>
      <c r="AT150" s="147" t="s">
        <v>161</v>
      </c>
      <c r="AU150" s="147" t="s">
        <v>141</v>
      </c>
      <c r="AY150" s="13" t="s">
        <v>133</v>
      </c>
      <c r="BE150" s="148">
        <f t="shared" si="4"/>
        <v>0</v>
      </c>
      <c r="BF150" s="148">
        <f t="shared" si="5"/>
        <v>0</v>
      </c>
      <c r="BG150" s="148">
        <f t="shared" si="6"/>
        <v>0</v>
      </c>
      <c r="BH150" s="148">
        <f t="shared" si="7"/>
        <v>0</v>
      </c>
      <c r="BI150" s="148">
        <f t="shared" si="8"/>
        <v>0</v>
      </c>
      <c r="BJ150" s="13" t="s">
        <v>141</v>
      </c>
      <c r="BK150" s="148">
        <f t="shared" si="9"/>
        <v>0</v>
      </c>
      <c r="BL150" s="13" t="s">
        <v>211</v>
      </c>
      <c r="BM150" s="147" t="s">
        <v>1640</v>
      </c>
    </row>
    <row r="151" spans="2:65" s="1" customFormat="1" ht="16.5" customHeight="1">
      <c r="B151" s="28"/>
      <c r="C151" s="135" t="s">
        <v>292</v>
      </c>
      <c r="D151" s="135" t="s">
        <v>136</v>
      </c>
      <c r="E151" s="136" t="s">
        <v>1641</v>
      </c>
      <c r="F151" s="137" t="s">
        <v>1642</v>
      </c>
      <c r="G151" s="138" t="s">
        <v>263</v>
      </c>
      <c r="H151" s="139">
        <v>3</v>
      </c>
      <c r="I151" s="140"/>
      <c r="J151" s="141">
        <f t="shared" si="0"/>
        <v>0</v>
      </c>
      <c r="K151" s="142"/>
      <c r="L151" s="28"/>
      <c r="M151" s="143" t="s">
        <v>1</v>
      </c>
      <c r="N151" s="144" t="s">
        <v>40</v>
      </c>
      <c r="P151" s="145">
        <f t="shared" si="1"/>
        <v>0</v>
      </c>
      <c r="Q151" s="145">
        <v>0</v>
      </c>
      <c r="R151" s="145">
        <f t="shared" si="2"/>
        <v>0</v>
      </c>
      <c r="S151" s="145">
        <v>0</v>
      </c>
      <c r="T151" s="146">
        <f t="shared" si="3"/>
        <v>0</v>
      </c>
      <c r="AR151" s="147" t="s">
        <v>211</v>
      </c>
      <c r="AT151" s="147" t="s">
        <v>136</v>
      </c>
      <c r="AU151" s="147" t="s">
        <v>141</v>
      </c>
      <c r="AY151" s="13" t="s">
        <v>133</v>
      </c>
      <c r="BE151" s="148">
        <f t="shared" si="4"/>
        <v>0</v>
      </c>
      <c r="BF151" s="148">
        <f t="shared" si="5"/>
        <v>0</v>
      </c>
      <c r="BG151" s="148">
        <f t="shared" si="6"/>
        <v>0</v>
      </c>
      <c r="BH151" s="148">
        <f t="shared" si="7"/>
        <v>0</v>
      </c>
      <c r="BI151" s="148">
        <f t="shared" si="8"/>
        <v>0</v>
      </c>
      <c r="BJ151" s="13" t="s">
        <v>141</v>
      </c>
      <c r="BK151" s="148">
        <f t="shared" si="9"/>
        <v>0</v>
      </c>
      <c r="BL151" s="13" t="s">
        <v>211</v>
      </c>
      <c r="BM151" s="147" t="s">
        <v>1643</v>
      </c>
    </row>
    <row r="152" spans="2:65" s="1" customFormat="1" ht="16.5" customHeight="1">
      <c r="B152" s="28"/>
      <c r="C152" s="149" t="s">
        <v>296</v>
      </c>
      <c r="D152" s="149" t="s">
        <v>161</v>
      </c>
      <c r="E152" s="150" t="s">
        <v>1644</v>
      </c>
      <c r="F152" s="151" t="s">
        <v>1645</v>
      </c>
      <c r="G152" s="152" t="s">
        <v>263</v>
      </c>
      <c r="H152" s="153">
        <v>3</v>
      </c>
      <c r="I152" s="154"/>
      <c r="J152" s="155">
        <f t="shared" si="0"/>
        <v>0</v>
      </c>
      <c r="K152" s="156"/>
      <c r="L152" s="157"/>
      <c r="M152" s="158" t="s">
        <v>1</v>
      </c>
      <c r="N152" s="159" t="s">
        <v>40</v>
      </c>
      <c r="P152" s="145">
        <f t="shared" si="1"/>
        <v>0</v>
      </c>
      <c r="Q152" s="145">
        <v>1E-4</v>
      </c>
      <c r="R152" s="145">
        <f t="shared" si="2"/>
        <v>3.0000000000000003E-4</v>
      </c>
      <c r="S152" s="145">
        <v>0</v>
      </c>
      <c r="T152" s="146">
        <f t="shared" si="3"/>
        <v>0</v>
      </c>
      <c r="AR152" s="147" t="s">
        <v>216</v>
      </c>
      <c r="AT152" s="147" t="s">
        <v>161</v>
      </c>
      <c r="AU152" s="147" t="s">
        <v>141</v>
      </c>
      <c r="AY152" s="13" t="s">
        <v>133</v>
      </c>
      <c r="BE152" s="148">
        <f t="shared" si="4"/>
        <v>0</v>
      </c>
      <c r="BF152" s="148">
        <f t="shared" si="5"/>
        <v>0</v>
      </c>
      <c r="BG152" s="148">
        <f t="shared" si="6"/>
        <v>0</v>
      </c>
      <c r="BH152" s="148">
        <f t="shared" si="7"/>
        <v>0</v>
      </c>
      <c r="BI152" s="148">
        <f t="shared" si="8"/>
        <v>0</v>
      </c>
      <c r="BJ152" s="13" t="s">
        <v>141</v>
      </c>
      <c r="BK152" s="148">
        <f t="shared" si="9"/>
        <v>0</v>
      </c>
      <c r="BL152" s="13" t="s">
        <v>211</v>
      </c>
      <c r="BM152" s="147" t="s">
        <v>1646</v>
      </c>
    </row>
    <row r="153" spans="2:65" s="1" customFormat="1" ht="16.5" customHeight="1">
      <c r="B153" s="28"/>
      <c r="C153" s="135" t="s">
        <v>438</v>
      </c>
      <c r="D153" s="135" t="s">
        <v>136</v>
      </c>
      <c r="E153" s="136" t="s">
        <v>1647</v>
      </c>
      <c r="F153" s="137" t="s">
        <v>1648</v>
      </c>
      <c r="G153" s="138" t="s">
        <v>263</v>
      </c>
      <c r="H153" s="139">
        <v>2</v>
      </c>
      <c r="I153" s="140"/>
      <c r="J153" s="141">
        <f t="shared" si="0"/>
        <v>0</v>
      </c>
      <c r="K153" s="142"/>
      <c r="L153" s="28"/>
      <c r="M153" s="143" t="s">
        <v>1</v>
      </c>
      <c r="N153" s="144" t="s">
        <v>40</v>
      </c>
      <c r="P153" s="145">
        <f t="shared" si="1"/>
        <v>0</v>
      </c>
      <c r="Q153" s="145">
        <v>0</v>
      </c>
      <c r="R153" s="145">
        <f t="shared" si="2"/>
        <v>0</v>
      </c>
      <c r="S153" s="145">
        <v>0</v>
      </c>
      <c r="T153" s="146">
        <f t="shared" si="3"/>
        <v>0</v>
      </c>
      <c r="AR153" s="147" t="s">
        <v>211</v>
      </c>
      <c r="AT153" s="147" t="s">
        <v>136</v>
      </c>
      <c r="AU153" s="147" t="s">
        <v>141</v>
      </c>
      <c r="AY153" s="13" t="s">
        <v>133</v>
      </c>
      <c r="BE153" s="148">
        <f t="shared" si="4"/>
        <v>0</v>
      </c>
      <c r="BF153" s="148">
        <f t="shared" si="5"/>
        <v>0</v>
      </c>
      <c r="BG153" s="148">
        <f t="shared" si="6"/>
        <v>0</v>
      </c>
      <c r="BH153" s="148">
        <f t="shared" si="7"/>
        <v>0</v>
      </c>
      <c r="BI153" s="148">
        <f t="shared" si="8"/>
        <v>0</v>
      </c>
      <c r="BJ153" s="13" t="s">
        <v>141</v>
      </c>
      <c r="BK153" s="148">
        <f t="shared" si="9"/>
        <v>0</v>
      </c>
      <c r="BL153" s="13" t="s">
        <v>211</v>
      </c>
      <c r="BM153" s="147" t="s">
        <v>1649</v>
      </c>
    </row>
    <row r="154" spans="2:65" s="1" customFormat="1" ht="16.5" customHeight="1">
      <c r="B154" s="28"/>
      <c r="C154" s="149" t="s">
        <v>442</v>
      </c>
      <c r="D154" s="149" t="s">
        <v>161</v>
      </c>
      <c r="E154" s="150" t="s">
        <v>1650</v>
      </c>
      <c r="F154" s="151" t="s">
        <v>1651</v>
      </c>
      <c r="G154" s="152" t="s">
        <v>263</v>
      </c>
      <c r="H154" s="153">
        <v>2</v>
      </c>
      <c r="I154" s="154"/>
      <c r="J154" s="155">
        <f t="shared" si="0"/>
        <v>0</v>
      </c>
      <c r="K154" s="156"/>
      <c r="L154" s="157"/>
      <c r="M154" s="158" t="s">
        <v>1</v>
      </c>
      <c r="N154" s="159" t="s">
        <v>40</v>
      </c>
      <c r="P154" s="145">
        <f t="shared" si="1"/>
        <v>0</v>
      </c>
      <c r="Q154" s="145">
        <v>1.3999999999999999E-4</v>
      </c>
      <c r="R154" s="145">
        <f t="shared" si="2"/>
        <v>2.7999999999999998E-4</v>
      </c>
      <c r="S154" s="145">
        <v>0</v>
      </c>
      <c r="T154" s="146">
        <f t="shared" si="3"/>
        <v>0</v>
      </c>
      <c r="AR154" s="147" t="s">
        <v>216</v>
      </c>
      <c r="AT154" s="147" t="s">
        <v>161</v>
      </c>
      <c r="AU154" s="147" t="s">
        <v>141</v>
      </c>
      <c r="AY154" s="13" t="s">
        <v>133</v>
      </c>
      <c r="BE154" s="148">
        <f t="shared" si="4"/>
        <v>0</v>
      </c>
      <c r="BF154" s="148">
        <f t="shared" si="5"/>
        <v>0</v>
      </c>
      <c r="BG154" s="148">
        <f t="shared" si="6"/>
        <v>0</v>
      </c>
      <c r="BH154" s="148">
        <f t="shared" si="7"/>
        <v>0</v>
      </c>
      <c r="BI154" s="148">
        <f t="shared" si="8"/>
        <v>0</v>
      </c>
      <c r="BJ154" s="13" t="s">
        <v>141</v>
      </c>
      <c r="BK154" s="148">
        <f t="shared" si="9"/>
        <v>0</v>
      </c>
      <c r="BL154" s="13" t="s">
        <v>211</v>
      </c>
      <c r="BM154" s="147" t="s">
        <v>1652</v>
      </c>
    </row>
    <row r="155" spans="2:65" s="1" customFormat="1" ht="16.5" customHeight="1">
      <c r="B155" s="28"/>
      <c r="C155" s="135" t="s">
        <v>308</v>
      </c>
      <c r="D155" s="135" t="s">
        <v>136</v>
      </c>
      <c r="E155" s="136" t="s">
        <v>1653</v>
      </c>
      <c r="F155" s="137" t="s">
        <v>1654</v>
      </c>
      <c r="G155" s="138" t="s">
        <v>263</v>
      </c>
      <c r="H155" s="139">
        <v>3</v>
      </c>
      <c r="I155" s="140"/>
      <c r="J155" s="141">
        <f t="shared" si="0"/>
        <v>0</v>
      </c>
      <c r="K155" s="142"/>
      <c r="L155" s="28"/>
      <c r="M155" s="143" t="s">
        <v>1</v>
      </c>
      <c r="N155" s="144" t="s">
        <v>40</v>
      </c>
      <c r="P155" s="145">
        <f t="shared" si="1"/>
        <v>0</v>
      </c>
      <c r="Q155" s="145">
        <v>0</v>
      </c>
      <c r="R155" s="145">
        <f t="shared" si="2"/>
        <v>0</v>
      </c>
      <c r="S155" s="145">
        <v>0</v>
      </c>
      <c r="T155" s="146">
        <f t="shared" si="3"/>
        <v>0</v>
      </c>
      <c r="AR155" s="147" t="s">
        <v>211</v>
      </c>
      <c r="AT155" s="147" t="s">
        <v>136</v>
      </c>
      <c r="AU155" s="147" t="s">
        <v>141</v>
      </c>
      <c r="AY155" s="13" t="s">
        <v>133</v>
      </c>
      <c r="BE155" s="148">
        <f t="shared" si="4"/>
        <v>0</v>
      </c>
      <c r="BF155" s="148">
        <f t="shared" si="5"/>
        <v>0</v>
      </c>
      <c r="BG155" s="148">
        <f t="shared" si="6"/>
        <v>0</v>
      </c>
      <c r="BH155" s="148">
        <f t="shared" si="7"/>
        <v>0</v>
      </c>
      <c r="BI155" s="148">
        <f t="shared" si="8"/>
        <v>0</v>
      </c>
      <c r="BJ155" s="13" t="s">
        <v>141</v>
      </c>
      <c r="BK155" s="148">
        <f t="shared" si="9"/>
        <v>0</v>
      </c>
      <c r="BL155" s="13" t="s">
        <v>211</v>
      </c>
      <c r="BM155" s="147" t="s">
        <v>1655</v>
      </c>
    </row>
    <row r="156" spans="2:65" s="1" customFormat="1" ht="16.5" customHeight="1">
      <c r="B156" s="28"/>
      <c r="C156" s="149" t="s">
        <v>312</v>
      </c>
      <c r="D156" s="149" t="s">
        <v>161</v>
      </c>
      <c r="E156" s="150" t="s">
        <v>1656</v>
      </c>
      <c r="F156" s="151" t="s">
        <v>1657</v>
      </c>
      <c r="G156" s="152" t="s">
        <v>263</v>
      </c>
      <c r="H156" s="153">
        <v>3</v>
      </c>
      <c r="I156" s="154"/>
      <c r="J156" s="155">
        <f t="shared" si="0"/>
        <v>0</v>
      </c>
      <c r="K156" s="156"/>
      <c r="L156" s="157"/>
      <c r="M156" s="158" t="s">
        <v>1</v>
      </c>
      <c r="N156" s="159" t="s">
        <v>40</v>
      </c>
      <c r="P156" s="145">
        <f t="shared" si="1"/>
        <v>0</v>
      </c>
      <c r="Q156" s="145">
        <v>2.3000000000000001E-4</v>
      </c>
      <c r="R156" s="145">
        <f t="shared" si="2"/>
        <v>6.9000000000000008E-4</v>
      </c>
      <c r="S156" s="145">
        <v>0</v>
      </c>
      <c r="T156" s="146">
        <f t="shared" si="3"/>
        <v>0</v>
      </c>
      <c r="AR156" s="147" t="s">
        <v>216</v>
      </c>
      <c r="AT156" s="147" t="s">
        <v>161</v>
      </c>
      <c r="AU156" s="147" t="s">
        <v>141</v>
      </c>
      <c r="AY156" s="13" t="s">
        <v>133</v>
      </c>
      <c r="BE156" s="148">
        <f t="shared" si="4"/>
        <v>0</v>
      </c>
      <c r="BF156" s="148">
        <f t="shared" si="5"/>
        <v>0</v>
      </c>
      <c r="BG156" s="148">
        <f t="shared" si="6"/>
        <v>0</v>
      </c>
      <c r="BH156" s="148">
        <f t="shared" si="7"/>
        <v>0</v>
      </c>
      <c r="BI156" s="148">
        <f t="shared" si="8"/>
        <v>0</v>
      </c>
      <c r="BJ156" s="13" t="s">
        <v>141</v>
      </c>
      <c r="BK156" s="148">
        <f t="shared" si="9"/>
        <v>0</v>
      </c>
      <c r="BL156" s="13" t="s">
        <v>211</v>
      </c>
      <c r="BM156" s="147" t="s">
        <v>1658</v>
      </c>
    </row>
    <row r="157" spans="2:65" s="1" customFormat="1" ht="16.5" customHeight="1">
      <c r="B157" s="28"/>
      <c r="C157" s="135" t="s">
        <v>316</v>
      </c>
      <c r="D157" s="135" t="s">
        <v>136</v>
      </c>
      <c r="E157" s="136" t="s">
        <v>1659</v>
      </c>
      <c r="F157" s="137" t="s">
        <v>1660</v>
      </c>
      <c r="G157" s="138" t="s">
        <v>263</v>
      </c>
      <c r="H157" s="139">
        <v>2</v>
      </c>
      <c r="I157" s="140"/>
      <c r="J157" s="141">
        <f t="shared" si="0"/>
        <v>0</v>
      </c>
      <c r="K157" s="142"/>
      <c r="L157" s="28"/>
      <c r="M157" s="143" t="s">
        <v>1</v>
      </c>
      <c r="N157" s="144" t="s">
        <v>40</v>
      </c>
      <c r="P157" s="145">
        <f t="shared" si="1"/>
        <v>0</v>
      </c>
      <c r="Q157" s="145">
        <v>0</v>
      </c>
      <c r="R157" s="145">
        <f t="shared" si="2"/>
        <v>0</v>
      </c>
      <c r="S157" s="145">
        <v>0</v>
      </c>
      <c r="T157" s="146">
        <f t="shared" si="3"/>
        <v>0</v>
      </c>
      <c r="AR157" s="147" t="s">
        <v>211</v>
      </c>
      <c r="AT157" s="147" t="s">
        <v>136</v>
      </c>
      <c r="AU157" s="147" t="s">
        <v>141</v>
      </c>
      <c r="AY157" s="13" t="s">
        <v>133</v>
      </c>
      <c r="BE157" s="148">
        <f t="shared" si="4"/>
        <v>0</v>
      </c>
      <c r="BF157" s="148">
        <f t="shared" si="5"/>
        <v>0</v>
      </c>
      <c r="BG157" s="148">
        <f t="shared" si="6"/>
        <v>0</v>
      </c>
      <c r="BH157" s="148">
        <f t="shared" si="7"/>
        <v>0</v>
      </c>
      <c r="BI157" s="148">
        <f t="shared" si="8"/>
        <v>0</v>
      </c>
      <c r="BJ157" s="13" t="s">
        <v>141</v>
      </c>
      <c r="BK157" s="148">
        <f t="shared" si="9"/>
        <v>0</v>
      </c>
      <c r="BL157" s="13" t="s">
        <v>211</v>
      </c>
      <c r="BM157" s="147" t="s">
        <v>1661</v>
      </c>
    </row>
    <row r="158" spans="2:65" s="1" customFormat="1" ht="16.5" customHeight="1">
      <c r="B158" s="28"/>
      <c r="C158" s="149" t="s">
        <v>325</v>
      </c>
      <c r="D158" s="149" t="s">
        <v>161</v>
      </c>
      <c r="E158" s="150" t="s">
        <v>1662</v>
      </c>
      <c r="F158" s="151" t="s">
        <v>1663</v>
      </c>
      <c r="G158" s="152" t="s">
        <v>263</v>
      </c>
      <c r="H158" s="153">
        <v>2</v>
      </c>
      <c r="I158" s="154"/>
      <c r="J158" s="155">
        <f t="shared" si="0"/>
        <v>0</v>
      </c>
      <c r="K158" s="156"/>
      <c r="L158" s="157"/>
      <c r="M158" s="158" t="s">
        <v>1</v>
      </c>
      <c r="N158" s="159" t="s">
        <v>40</v>
      </c>
      <c r="P158" s="145">
        <f t="shared" si="1"/>
        <v>0</v>
      </c>
      <c r="Q158" s="145">
        <v>2.2799999999999999E-3</v>
      </c>
      <c r="R158" s="145">
        <f t="shared" si="2"/>
        <v>4.5599999999999998E-3</v>
      </c>
      <c r="S158" s="145">
        <v>0</v>
      </c>
      <c r="T158" s="146">
        <f t="shared" si="3"/>
        <v>0</v>
      </c>
      <c r="AR158" s="147" t="s">
        <v>770</v>
      </c>
      <c r="AT158" s="147" t="s">
        <v>161</v>
      </c>
      <c r="AU158" s="147" t="s">
        <v>141</v>
      </c>
      <c r="AY158" s="13" t="s">
        <v>133</v>
      </c>
      <c r="BE158" s="148">
        <f t="shared" si="4"/>
        <v>0</v>
      </c>
      <c r="BF158" s="148">
        <f t="shared" si="5"/>
        <v>0</v>
      </c>
      <c r="BG158" s="148">
        <f t="shared" si="6"/>
        <v>0</v>
      </c>
      <c r="BH158" s="148">
        <f t="shared" si="7"/>
        <v>0</v>
      </c>
      <c r="BI158" s="148">
        <f t="shared" si="8"/>
        <v>0</v>
      </c>
      <c r="BJ158" s="13" t="s">
        <v>141</v>
      </c>
      <c r="BK158" s="148">
        <f t="shared" si="9"/>
        <v>0</v>
      </c>
      <c r="BL158" s="13" t="s">
        <v>770</v>
      </c>
      <c r="BM158" s="147" t="s">
        <v>1664</v>
      </c>
    </row>
    <row r="159" spans="2:65" s="1" customFormat="1" ht="21.75" customHeight="1">
      <c r="B159" s="28"/>
      <c r="C159" s="135" t="s">
        <v>485</v>
      </c>
      <c r="D159" s="135" t="s">
        <v>136</v>
      </c>
      <c r="E159" s="136" t="s">
        <v>1665</v>
      </c>
      <c r="F159" s="137" t="s">
        <v>1666</v>
      </c>
      <c r="G159" s="138" t="s">
        <v>263</v>
      </c>
      <c r="H159" s="139">
        <v>4</v>
      </c>
      <c r="I159" s="140"/>
      <c r="J159" s="141">
        <f t="shared" si="0"/>
        <v>0</v>
      </c>
      <c r="K159" s="142"/>
      <c r="L159" s="28"/>
      <c r="M159" s="143" t="s">
        <v>1</v>
      </c>
      <c r="N159" s="144" t="s">
        <v>40</v>
      </c>
      <c r="P159" s="145">
        <f t="shared" si="1"/>
        <v>0</v>
      </c>
      <c r="Q159" s="145">
        <v>4.1999999999999996E-6</v>
      </c>
      <c r="R159" s="145">
        <f t="shared" si="2"/>
        <v>1.6799999999999998E-5</v>
      </c>
      <c r="S159" s="145">
        <v>0</v>
      </c>
      <c r="T159" s="146">
        <f t="shared" si="3"/>
        <v>0</v>
      </c>
      <c r="AR159" s="147" t="s">
        <v>211</v>
      </c>
      <c r="AT159" s="147" t="s">
        <v>136</v>
      </c>
      <c r="AU159" s="147" t="s">
        <v>141</v>
      </c>
      <c r="AY159" s="13" t="s">
        <v>133</v>
      </c>
      <c r="BE159" s="148">
        <f t="shared" si="4"/>
        <v>0</v>
      </c>
      <c r="BF159" s="148">
        <f t="shared" si="5"/>
        <v>0</v>
      </c>
      <c r="BG159" s="148">
        <f t="shared" si="6"/>
        <v>0</v>
      </c>
      <c r="BH159" s="148">
        <f t="shared" si="7"/>
        <v>0</v>
      </c>
      <c r="BI159" s="148">
        <f t="shared" si="8"/>
        <v>0</v>
      </c>
      <c r="BJ159" s="13" t="s">
        <v>141</v>
      </c>
      <c r="BK159" s="148">
        <f t="shared" si="9"/>
        <v>0</v>
      </c>
      <c r="BL159" s="13" t="s">
        <v>211</v>
      </c>
      <c r="BM159" s="147" t="s">
        <v>1667</v>
      </c>
    </row>
    <row r="160" spans="2:65" s="1" customFormat="1" ht="24.2" customHeight="1">
      <c r="B160" s="28"/>
      <c r="C160" s="149" t="s">
        <v>489</v>
      </c>
      <c r="D160" s="149" t="s">
        <v>161</v>
      </c>
      <c r="E160" s="150" t="s">
        <v>1668</v>
      </c>
      <c r="F160" s="151" t="s">
        <v>1669</v>
      </c>
      <c r="G160" s="152" t="s">
        <v>263</v>
      </c>
      <c r="H160" s="153">
        <v>4</v>
      </c>
      <c r="I160" s="154"/>
      <c r="J160" s="155">
        <f t="shared" si="0"/>
        <v>0</v>
      </c>
      <c r="K160" s="156"/>
      <c r="L160" s="157"/>
      <c r="M160" s="158" t="s">
        <v>1</v>
      </c>
      <c r="N160" s="159" t="s">
        <v>40</v>
      </c>
      <c r="P160" s="145">
        <f t="shared" si="1"/>
        <v>0</v>
      </c>
      <c r="Q160" s="145">
        <v>0</v>
      </c>
      <c r="R160" s="145">
        <f t="shared" si="2"/>
        <v>0</v>
      </c>
      <c r="S160" s="145">
        <v>0</v>
      </c>
      <c r="T160" s="146">
        <f t="shared" si="3"/>
        <v>0</v>
      </c>
      <c r="AR160" s="147" t="s">
        <v>216</v>
      </c>
      <c r="AT160" s="147" t="s">
        <v>161</v>
      </c>
      <c r="AU160" s="147" t="s">
        <v>141</v>
      </c>
      <c r="AY160" s="13" t="s">
        <v>133</v>
      </c>
      <c r="BE160" s="148">
        <f t="shared" si="4"/>
        <v>0</v>
      </c>
      <c r="BF160" s="148">
        <f t="shared" si="5"/>
        <v>0</v>
      </c>
      <c r="BG160" s="148">
        <f t="shared" si="6"/>
        <v>0</v>
      </c>
      <c r="BH160" s="148">
        <f t="shared" si="7"/>
        <v>0</v>
      </c>
      <c r="BI160" s="148">
        <f t="shared" si="8"/>
        <v>0</v>
      </c>
      <c r="BJ160" s="13" t="s">
        <v>141</v>
      </c>
      <c r="BK160" s="148">
        <f t="shared" si="9"/>
        <v>0</v>
      </c>
      <c r="BL160" s="13" t="s">
        <v>211</v>
      </c>
      <c r="BM160" s="147" t="s">
        <v>1670</v>
      </c>
    </row>
    <row r="161" spans="2:65" s="1" customFormat="1" ht="16.5" customHeight="1">
      <c r="B161" s="28"/>
      <c r="C161" s="135" t="s">
        <v>1107</v>
      </c>
      <c r="D161" s="135" t="s">
        <v>136</v>
      </c>
      <c r="E161" s="136" t="s">
        <v>1671</v>
      </c>
      <c r="F161" s="137" t="s">
        <v>1672</v>
      </c>
      <c r="G161" s="138" t="s">
        <v>263</v>
      </c>
      <c r="H161" s="139">
        <v>16</v>
      </c>
      <c r="I161" s="140"/>
      <c r="J161" s="141">
        <f t="shared" si="0"/>
        <v>0</v>
      </c>
      <c r="K161" s="142"/>
      <c r="L161" s="28"/>
      <c r="M161" s="143" t="s">
        <v>1</v>
      </c>
      <c r="N161" s="144" t="s">
        <v>40</v>
      </c>
      <c r="P161" s="145">
        <f t="shared" si="1"/>
        <v>0</v>
      </c>
      <c r="Q161" s="145">
        <v>1.3E-7</v>
      </c>
      <c r="R161" s="145">
        <f t="shared" si="2"/>
        <v>2.08E-6</v>
      </c>
      <c r="S161" s="145">
        <v>0</v>
      </c>
      <c r="T161" s="146">
        <f t="shared" si="3"/>
        <v>0</v>
      </c>
      <c r="AR161" s="147" t="s">
        <v>211</v>
      </c>
      <c r="AT161" s="147" t="s">
        <v>136</v>
      </c>
      <c r="AU161" s="147" t="s">
        <v>141</v>
      </c>
      <c r="AY161" s="13" t="s">
        <v>133</v>
      </c>
      <c r="BE161" s="148">
        <f t="shared" si="4"/>
        <v>0</v>
      </c>
      <c r="BF161" s="148">
        <f t="shared" si="5"/>
        <v>0</v>
      </c>
      <c r="BG161" s="148">
        <f t="shared" si="6"/>
        <v>0</v>
      </c>
      <c r="BH161" s="148">
        <f t="shared" si="7"/>
        <v>0</v>
      </c>
      <c r="BI161" s="148">
        <f t="shared" si="8"/>
        <v>0</v>
      </c>
      <c r="BJ161" s="13" t="s">
        <v>141</v>
      </c>
      <c r="BK161" s="148">
        <f t="shared" si="9"/>
        <v>0</v>
      </c>
      <c r="BL161" s="13" t="s">
        <v>211</v>
      </c>
      <c r="BM161" s="147" t="s">
        <v>1673</v>
      </c>
    </row>
    <row r="162" spans="2:65" s="1" customFormat="1" ht="24.2" customHeight="1">
      <c r="B162" s="28"/>
      <c r="C162" s="149" t="s">
        <v>1111</v>
      </c>
      <c r="D162" s="149" t="s">
        <v>161</v>
      </c>
      <c r="E162" s="150" t="s">
        <v>1674</v>
      </c>
      <c r="F162" s="151" t="s">
        <v>1675</v>
      </c>
      <c r="G162" s="152" t="s">
        <v>263</v>
      </c>
      <c r="H162" s="153">
        <v>16</v>
      </c>
      <c r="I162" s="154"/>
      <c r="J162" s="155">
        <f t="shared" si="0"/>
        <v>0</v>
      </c>
      <c r="K162" s="156"/>
      <c r="L162" s="157"/>
      <c r="M162" s="158" t="s">
        <v>1</v>
      </c>
      <c r="N162" s="159" t="s">
        <v>40</v>
      </c>
      <c r="P162" s="145">
        <f t="shared" si="1"/>
        <v>0</v>
      </c>
      <c r="Q162" s="145">
        <v>6.9999999999999994E-5</v>
      </c>
      <c r="R162" s="145">
        <f t="shared" si="2"/>
        <v>1.1199999999999999E-3</v>
      </c>
      <c r="S162" s="145">
        <v>0</v>
      </c>
      <c r="T162" s="146">
        <f t="shared" si="3"/>
        <v>0</v>
      </c>
      <c r="AR162" s="147" t="s">
        <v>216</v>
      </c>
      <c r="AT162" s="147" t="s">
        <v>161</v>
      </c>
      <c r="AU162" s="147" t="s">
        <v>141</v>
      </c>
      <c r="AY162" s="13" t="s">
        <v>133</v>
      </c>
      <c r="BE162" s="148">
        <f t="shared" si="4"/>
        <v>0</v>
      </c>
      <c r="BF162" s="148">
        <f t="shared" si="5"/>
        <v>0</v>
      </c>
      <c r="BG162" s="148">
        <f t="shared" si="6"/>
        <v>0</v>
      </c>
      <c r="BH162" s="148">
        <f t="shared" si="7"/>
        <v>0</v>
      </c>
      <c r="BI162" s="148">
        <f t="shared" si="8"/>
        <v>0</v>
      </c>
      <c r="BJ162" s="13" t="s">
        <v>141</v>
      </c>
      <c r="BK162" s="148">
        <f t="shared" si="9"/>
        <v>0</v>
      </c>
      <c r="BL162" s="13" t="s">
        <v>211</v>
      </c>
      <c r="BM162" s="147" t="s">
        <v>1676</v>
      </c>
    </row>
    <row r="163" spans="2:65" s="1" customFormat="1" ht="16.5" customHeight="1">
      <c r="B163" s="28"/>
      <c r="C163" s="135" t="s">
        <v>1115</v>
      </c>
      <c r="D163" s="135" t="s">
        <v>136</v>
      </c>
      <c r="E163" s="136" t="s">
        <v>1677</v>
      </c>
      <c r="F163" s="137" t="s">
        <v>1678</v>
      </c>
      <c r="G163" s="138" t="s">
        <v>263</v>
      </c>
      <c r="H163" s="139">
        <v>3</v>
      </c>
      <c r="I163" s="140"/>
      <c r="J163" s="141">
        <f t="shared" si="0"/>
        <v>0</v>
      </c>
      <c r="K163" s="142"/>
      <c r="L163" s="28"/>
      <c r="M163" s="143" t="s">
        <v>1</v>
      </c>
      <c r="N163" s="144" t="s">
        <v>40</v>
      </c>
      <c r="P163" s="145">
        <f t="shared" si="1"/>
        <v>0</v>
      </c>
      <c r="Q163" s="145">
        <v>1.4999999999999999E-7</v>
      </c>
      <c r="R163" s="145">
        <f t="shared" si="2"/>
        <v>4.4999999999999998E-7</v>
      </c>
      <c r="S163" s="145">
        <v>0</v>
      </c>
      <c r="T163" s="146">
        <f t="shared" si="3"/>
        <v>0</v>
      </c>
      <c r="AR163" s="147" t="s">
        <v>211</v>
      </c>
      <c r="AT163" s="147" t="s">
        <v>136</v>
      </c>
      <c r="AU163" s="147" t="s">
        <v>141</v>
      </c>
      <c r="AY163" s="13" t="s">
        <v>133</v>
      </c>
      <c r="BE163" s="148">
        <f t="shared" si="4"/>
        <v>0</v>
      </c>
      <c r="BF163" s="148">
        <f t="shared" si="5"/>
        <v>0</v>
      </c>
      <c r="BG163" s="148">
        <f t="shared" si="6"/>
        <v>0</v>
      </c>
      <c r="BH163" s="148">
        <f t="shared" si="7"/>
        <v>0</v>
      </c>
      <c r="BI163" s="148">
        <f t="shared" si="8"/>
        <v>0</v>
      </c>
      <c r="BJ163" s="13" t="s">
        <v>141</v>
      </c>
      <c r="BK163" s="148">
        <f t="shared" si="9"/>
        <v>0</v>
      </c>
      <c r="BL163" s="13" t="s">
        <v>211</v>
      </c>
      <c r="BM163" s="147" t="s">
        <v>1679</v>
      </c>
    </row>
    <row r="164" spans="2:65" s="1" customFormat="1" ht="24.2" customHeight="1">
      <c r="B164" s="28"/>
      <c r="C164" s="149" t="s">
        <v>1071</v>
      </c>
      <c r="D164" s="149" t="s">
        <v>161</v>
      </c>
      <c r="E164" s="150" t="s">
        <v>1680</v>
      </c>
      <c r="F164" s="151" t="s">
        <v>1681</v>
      </c>
      <c r="G164" s="152" t="s">
        <v>263</v>
      </c>
      <c r="H164" s="153">
        <v>3</v>
      </c>
      <c r="I164" s="154"/>
      <c r="J164" s="155">
        <f t="shared" si="0"/>
        <v>0</v>
      </c>
      <c r="K164" s="156"/>
      <c r="L164" s="157"/>
      <c r="M164" s="158" t="s">
        <v>1</v>
      </c>
      <c r="N164" s="159" t="s">
        <v>40</v>
      </c>
      <c r="P164" s="145">
        <f t="shared" si="1"/>
        <v>0</v>
      </c>
      <c r="Q164" s="145">
        <v>5.0000000000000002E-5</v>
      </c>
      <c r="R164" s="145">
        <f t="shared" si="2"/>
        <v>1.5000000000000001E-4</v>
      </c>
      <c r="S164" s="145">
        <v>0</v>
      </c>
      <c r="T164" s="146">
        <f t="shared" si="3"/>
        <v>0</v>
      </c>
      <c r="AR164" s="147" t="s">
        <v>216</v>
      </c>
      <c r="AT164" s="147" t="s">
        <v>161</v>
      </c>
      <c r="AU164" s="147" t="s">
        <v>141</v>
      </c>
      <c r="AY164" s="13" t="s">
        <v>133</v>
      </c>
      <c r="BE164" s="148">
        <f t="shared" si="4"/>
        <v>0</v>
      </c>
      <c r="BF164" s="148">
        <f t="shared" si="5"/>
        <v>0</v>
      </c>
      <c r="BG164" s="148">
        <f t="shared" si="6"/>
        <v>0</v>
      </c>
      <c r="BH164" s="148">
        <f t="shared" si="7"/>
        <v>0</v>
      </c>
      <c r="BI164" s="148">
        <f t="shared" si="8"/>
        <v>0</v>
      </c>
      <c r="BJ164" s="13" t="s">
        <v>141</v>
      </c>
      <c r="BK164" s="148">
        <f t="shared" si="9"/>
        <v>0</v>
      </c>
      <c r="BL164" s="13" t="s">
        <v>211</v>
      </c>
      <c r="BM164" s="147" t="s">
        <v>1682</v>
      </c>
    </row>
    <row r="165" spans="2:65" s="1" customFormat="1" ht="16.5" customHeight="1">
      <c r="B165" s="28"/>
      <c r="C165" s="135" t="s">
        <v>1075</v>
      </c>
      <c r="D165" s="135" t="s">
        <v>136</v>
      </c>
      <c r="E165" s="136" t="s">
        <v>1683</v>
      </c>
      <c r="F165" s="137" t="s">
        <v>1684</v>
      </c>
      <c r="G165" s="138" t="s">
        <v>263</v>
      </c>
      <c r="H165" s="139">
        <v>6</v>
      </c>
      <c r="I165" s="140"/>
      <c r="J165" s="141">
        <f t="shared" si="0"/>
        <v>0</v>
      </c>
      <c r="K165" s="142"/>
      <c r="L165" s="28"/>
      <c r="M165" s="143" t="s">
        <v>1</v>
      </c>
      <c r="N165" s="144" t="s">
        <v>40</v>
      </c>
      <c r="P165" s="145">
        <f t="shared" si="1"/>
        <v>0</v>
      </c>
      <c r="Q165" s="145">
        <v>1.4999999999999999E-7</v>
      </c>
      <c r="R165" s="145">
        <f t="shared" si="2"/>
        <v>8.9999999999999996E-7</v>
      </c>
      <c r="S165" s="145">
        <v>0</v>
      </c>
      <c r="T165" s="146">
        <f t="shared" si="3"/>
        <v>0</v>
      </c>
      <c r="AR165" s="147" t="s">
        <v>211</v>
      </c>
      <c r="AT165" s="147" t="s">
        <v>136</v>
      </c>
      <c r="AU165" s="147" t="s">
        <v>141</v>
      </c>
      <c r="AY165" s="13" t="s">
        <v>133</v>
      </c>
      <c r="BE165" s="148">
        <f t="shared" si="4"/>
        <v>0</v>
      </c>
      <c r="BF165" s="148">
        <f t="shared" si="5"/>
        <v>0</v>
      </c>
      <c r="BG165" s="148">
        <f t="shared" si="6"/>
        <v>0</v>
      </c>
      <c r="BH165" s="148">
        <f t="shared" si="7"/>
        <v>0</v>
      </c>
      <c r="BI165" s="148">
        <f t="shared" si="8"/>
        <v>0</v>
      </c>
      <c r="BJ165" s="13" t="s">
        <v>141</v>
      </c>
      <c r="BK165" s="148">
        <f t="shared" si="9"/>
        <v>0</v>
      </c>
      <c r="BL165" s="13" t="s">
        <v>211</v>
      </c>
      <c r="BM165" s="147" t="s">
        <v>1685</v>
      </c>
    </row>
    <row r="166" spans="2:65" s="1" customFormat="1" ht="24.2" customHeight="1">
      <c r="B166" s="28"/>
      <c r="C166" s="149" t="s">
        <v>1167</v>
      </c>
      <c r="D166" s="149" t="s">
        <v>161</v>
      </c>
      <c r="E166" s="150" t="s">
        <v>1686</v>
      </c>
      <c r="F166" s="151" t="s">
        <v>1687</v>
      </c>
      <c r="G166" s="152" t="s">
        <v>263</v>
      </c>
      <c r="H166" s="153">
        <v>6</v>
      </c>
      <c r="I166" s="154"/>
      <c r="J166" s="155">
        <f t="shared" si="0"/>
        <v>0</v>
      </c>
      <c r="K166" s="156"/>
      <c r="L166" s="157"/>
      <c r="M166" s="158" t="s">
        <v>1</v>
      </c>
      <c r="N166" s="159" t="s">
        <v>40</v>
      </c>
      <c r="P166" s="145">
        <f t="shared" si="1"/>
        <v>0</v>
      </c>
      <c r="Q166" s="145">
        <v>6.0000000000000002E-5</v>
      </c>
      <c r="R166" s="145">
        <f t="shared" si="2"/>
        <v>3.6000000000000002E-4</v>
      </c>
      <c r="S166" s="145">
        <v>0</v>
      </c>
      <c r="T166" s="146">
        <f t="shared" si="3"/>
        <v>0</v>
      </c>
      <c r="AR166" s="147" t="s">
        <v>216</v>
      </c>
      <c r="AT166" s="147" t="s">
        <v>161</v>
      </c>
      <c r="AU166" s="147" t="s">
        <v>141</v>
      </c>
      <c r="AY166" s="13" t="s">
        <v>133</v>
      </c>
      <c r="BE166" s="148">
        <f t="shared" si="4"/>
        <v>0</v>
      </c>
      <c r="BF166" s="148">
        <f t="shared" si="5"/>
        <v>0</v>
      </c>
      <c r="BG166" s="148">
        <f t="shared" si="6"/>
        <v>0</v>
      </c>
      <c r="BH166" s="148">
        <f t="shared" si="7"/>
        <v>0</v>
      </c>
      <c r="BI166" s="148">
        <f t="shared" si="8"/>
        <v>0</v>
      </c>
      <c r="BJ166" s="13" t="s">
        <v>141</v>
      </c>
      <c r="BK166" s="148">
        <f t="shared" si="9"/>
        <v>0</v>
      </c>
      <c r="BL166" s="13" t="s">
        <v>211</v>
      </c>
      <c r="BM166" s="147" t="s">
        <v>1688</v>
      </c>
    </row>
    <row r="167" spans="2:65" s="1" customFormat="1" ht="16.5" customHeight="1">
      <c r="B167" s="28"/>
      <c r="C167" s="135" t="s">
        <v>333</v>
      </c>
      <c r="D167" s="135" t="s">
        <v>136</v>
      </c>
      <c r="E167" s="136" t="s">
        <v>1689</v>
      </c>
      <c r="F167" s="137" t="s">
        <v>1690</v>
      </c>
      <c r="G167" s="138" t="s">
        <v>263</v>
      </c>
      <c r="H167" s="139">
        <v>12</v>
      </c>
      <c r="I167" s="140"/>
      <c r="J167" s="141">
        <f t="shared" si="0"/>
        <v>0</v>
      </c>
      <c r="K167" s="142"/>
      <c r="L167" s="28"/>
      <c r="M167" s="143" t="s">
        <v>1</v>
      </c>
      <c r="N167" s="144" t="s">
        <v>40</v>
      </c>
      <c r="P167" s="145">
        <f t="shared" si="1"/>
        <v>0</v>
      </c>
      <c r="Q167" s="145">
        <v>0</v>
      </c>
      <c r="R167" s="145">
        <f t="shared" si="2"/>
        <v>0</v>
      </c>
      <c r="S167" s="145">
        <v>0</v>
      </c>
      <c r="T167" s="146">
        <f t="shared" si="3"/>
        <v>0</v>
      </c>
      <c r="AR167" s="147" t="s">
        <v>211</v>
      </c>
      <c r="AT167" s="147" t="s">
        <v>136</v>
      </c>
      <c r="AU167" s="147" t="s">
        <v>141</v>
      </c>
      <c r="AY167" s="13" t="s">
        <v>133</v>
      </c>
      <c r="BE167" s="148">
        <f t="shared" si="4"/>
        <v>0</v>
      </c>
      <c r="BF167" s="148">
        <f t="shared" si="5"/>
        <v>0</v>
      </c>
      <c r="BG167" s="148">
        <f t="shared" si="6"/>
        <v>0</v>
      </c>
      <c r="BH167" s="148">
        <f t="shared" si="7"/>
        <v>0</v>
      </c>
      <c r="BI167" s="148">
        <f t="shared" si="8"/>
        <v>0</v>
      </c>
      <c r="BJ167" s="13" t="s">
        <v>141</v>
      </c>
      <c r="BK167" s="148">
        <f t="shared" si="9"/>
        <v>0</v>
      </c>
      <c r="BL167" s="13" t="s">
        <v>211</v>
      </c>
      <c r="BM167" s="147" t="s">
        <v>1691</v>
      </c>
    </row>
    <row r="168" spans="2:65" s="1" customFormat="1" ht="21.75" customHeight="1">
      <c r="B168" s="28"/>
      <c r="C168" s="149" t="s">
        <v>1183</v>
      </c>
      <c r="D168" s="149" t="s">
        <v>161</v>
      </c>
      <c r="E168" s="150" t="s">
        <v>1692</v>
      </c>
      <c r="F168" s="151" t="s">
        <v>1693</v>
      </c>
      <c r="G168" s="152" t="s">
        <v>263</v>
      </c>
      <c r="H168" s="153">
        <v>4</v>
      </c>
      <c r="I168" s="154"/>
      <c r="J168" s="155">
        <f t="shared" si="0"/>
        <v>0</v>
      </c>
      <c r="K168" s="156"/>
      <c r="L168" s="157"/>
      <c r="M168" s="158" t="s">
        <v>1</v>
      </c>
      <c r="N168" s="159" t="s">
        <v>40</v>
      </c>
      <c r="P168" s="145">
        <f t="shared" si="1"/>
        <v>0</v>
      </c>
      <c r="Q168" s="145">
        <v>0</v>
      </c>
      <c r="R168" s="145">
        <f t="shared" si="2"/>
        <v>0</v>
      </c>
      <c r="S168" s="145">
        <v>0</v>
      </c>
      <c r="T168" s="146">
        <f t="shared" si="3"/>
        <v>0</v>
      </c>
      <c r="AR168" s="147" t="s">
        <v>216</v>
      </c>
      <c r="AT168" s="147" t="s">
        <v>161</v>
      </c>
      <c r="AU168" s="147" t="s">
        <v>141</v>
      </c>
      <c r="AY168" s="13" t="s">
        <v>133</v>
      </c>
      <c r="BE168" s="148">
        <f t="shared" si="4"/>
        <v>0</v>
      </c>
      <c r="BF168" s="148">
        <f t="shared" si="5"/>
        <v>0</v>
      </c>
      <c r="BG168" s="148">
        <f t="shared" si="6"/>
        <v>0</v>
      </c>
      <c r="BH168" s="148">
        <f t="shared" si="7"/>
        <v>0</v>
      </c>
      <c r="BI168" s="148">
        <f t="shared" si="8"/>
        <v>0</v>
      </c>
      <c r="BJ168" s="13" t="s">
        <v>141</v>
      </c>
      <c r="BK168" s="148">
        <f t="shared" si="9"/>
        <v>0</v>
      </c>
      <c r="BL168" s="13" t="s">
        <v>211</v>
      </c>
      <c r="BM168" s="147" t="s">
        <v>1694</v>
      </c>
    </row>
    <row r="169" spans="2:65" s="1" customFormat="1" ht="24.2" customHeight="1">
      <c r="B169" s="28"/>
      <c r="C169" s="149" t="s">
        <v>216</v>
      </c>
      <c r="D169" s="149" t="s">
        <v>161</v>
      </c>
      <c r="E169" s="150" t="s">
        <v>1695</v>
      </c>
      <c r="F169" s="151" t="s">
        <v>1696</v>
      </c>
      <c r="G169" s="152" t="s">
        <v>263</v>
      </c>
      <c r="H169" s="153">
        <v>8</v>
      </c>
      <c r="I169" s="154"/>
      <c r="J169" s="155">
        <f t="shared" si="0"/>
        <v>0</v>
      </c>
      <c r="K169" s="156"/>
      <c r="L169" s="157"/>
      <c r="M169" s="158" t="s">
        <v>1</v>
      </c>
      <c r="N169" s="159" t="s">
        <v>40</v>
      </c>
      <c r="P169" s="145">
        <f t="shared" si="1"/>
        <v>0</v>
      </c>
      <c r="Q169" s="145">
        <v>4.8000000000000001E-4</v>
      </c>
      <c r="R169" s="145">
        <f t="shared" si="2"/>
        <v>3.8400000000000001E-3</v>
      </c>
      <c r="S169" s="145">
        <v>0</v>
      </c>
      <c r="T169" s="146">
        <f t="shared" si="3"/>
        <v>0</v>
      </c>
      <c r="AR169" s="147" t="s">
        <v>216</v>
      </c>
      <c r="AT169" s="147" t="s">
        <v>161</v>
      </c>
      <c r="AU169" s="147" t="s">
        <v>141</v>
      </c>
      <c r="AY169" s="13" t="s">
        <v>133</v>
      </c>
      <c r="BE169" s="148">
        <f t="shared" si="4"/>
        <v>0</v>
      </c>
      <c r="BF169" s="148">
        <f t="shared" si="5"/>
        <v>0</v>
      </c>
      <c r="BG169" s="148">
        <f t="shared" si="6"/>
        <v>0</v>
      </c>
      <c r="BH169" s="148">
        <f t="shared" si="7"/>
        <v>0</v>
      </c>
      <c r="BI169" s="148">
        <f t="shared" si="8"/>
        <v>0</v>
      </c>
      <c r="BJ169" s="13" t="s">
        <v>141</v>
      </c>
      <c r="BK169" s="148">
        <f t="shared" si="9"/>
        <v>0</v>
      </c>
      <c r="BL169" s="13" t="s">
        <v>211</v>
      </c>
      <c r="BM169" s="147" t="s">
        <v>1697</v>
      </c>
    </row>
    <row r="170" spans="2:65" s="1" customFormat="1" ht="16.5" customHeight="1">
      <c r="B170" s="28"/>
      <c r="C170" s="135" t="s">
        <v>1313</v>
      </c>
      <c r="D170" s="135" t="s">
        <v>136</v>
      </c>
      <c r="E170" s="136" t="s">
        <v>1698</v>
      </c>
      <c r="F170" s="137" t="s">
        <v>1699</v>
      </c>
      <c r="G170" s="138" t="s">
        <v>263</v>
      </c>
      <c r="H170" s="139">
        <v>3</v>
      </c>
      <c r="I170" s="140"/>
      <c r="J170" s="141">
        <f t="shared" si="0"/>
        <v>0</v>
      </c>
      <c r="K170" s="142"/>
      <c r="L170" s="28"/>
      <c r="M170" s="143" t="s">
        <v>1</v>
      </c>
      <c r="N170" s="144" t="s">
        <v>40</v>
      </c>
      <c r="P170" s="145">
        <f t="shared" si="1"/>
        <v>0</v>
      </c>
      <c r="Q170" s="145">
        <v>7.9000000000000006E-6</v>
      </c>
      <c r="R170" s="145">
        <f t="shared" si="2"/>
        <v>2.37E-5</v>
      </c>
      <c r="S170" s="145">
        <v>0</v>
      </c>
      <c r="T170" s="146">
        <f t="shared" si="3"/>
        <v>0</v>
      </c>
      <c r="AR170" s="147" t="s">
        <v>211</v>
      </c>
      <c r="AT170" s="147" t="s">
        <v>136</v>
      </c>
      <c r="AU170" s="147" t="s">
        <v>141</v>
      </c>
      <c r="AY170" s="13" t="s">
        <v>133</v>
      </c>
      <c r="BE170" s="148">
        <f t="shared" si="4"/>
        <v>0</v>
      </c>
      <c r="BF170" s="148">
        <f t="shared" si="5"/>
        <v>0</v>
      </c>
      <c r="BG170" s="148">
        <f t="shared" si="6"/>
        <v>0</v>
      </c>
      <c r="BH170" s="148">
        <f t="shared" si="7"/>
        <v>0</v>
      </c>
      <c r="BI170" s="148">
        <f t="shared" si="8"/>
        <v>0</v>
      </c>
      <c r="BJ170" s="13" t="s">
        <v>141</v>
      </c>
      <c r="BK170" s="148">
        <f t="shared" si="9"/>
        <v>0</v>
      </c>
      <c r="BL170" s="13" t="s">
        <v>211</v>
      </c>
      <c r="BM170" s="147" t="s">
        <v>1700</v>
      </c>
    </row>
    <row r="171" spans="2:65" s="1" customFormat="1" ht="24.2" customHeight="1">
      <c r="B171" s="28"/>
      <c r="C171" s="149" t="s">
        <v>1317</v>
      </c>
      <c r="D171" s="149" t="s">
        <v>161</v>
      </c>
      <c r="E171" s="150" t="s">
        <v>1701</v>
      </c>
      <c r="F171" s="151" t="s">
        <v>1702</v>
      </c>
      <c r="G171" s="152" t="s">
        <v>263</v>
      </c>
      <c r="H171" s="153">
        <v>3</v>
      </c>
      <c r="I171" s="154"/>
      <c r="J171" s="155">
        <f t="shared" si="0"/>
        <v>0</v>
      </c>
      <c r="K171" s="156"/>
      <c r="L171" s="157"/>
      <c r="M171" s="158" t="s">
        <v>1</v>
      </c>
      <c r="N171" s="159" t="s">
        <v>40</v>
      </c>
      <c r="P171" s="145">
        <f t="shared" si="1"/>
        <v>0</v>
      </c>
      <c r="Q171" s="145">
        <v>6.7000000000000002E-4</v>
      </c>
      <c r="R171" s="145">
        <f t="shared" si="2"/>
        <v>2.0100000000000001E-3</v>
      </c>
      <c r="S171" s="145">
        <v>0</v>
      </c>
      <c r="T171" s="146">
        <f t="shared" si="3"/>
        <v>0</v>
      </c>
      <c r="AR171" s="147" t="s">
        <v>216</v>
      </c>
      <c r="AT171" s="147" t="s">
        <v>161</v>
      </c>
      <c r="AU171" s="147" t="s">
        <v>141</v>
      </c>
      <c r="AY171" s="13" t="s">
        <v>133</v>
      </c>
      <c r="BE171" s="148">
        <f t="shared" si="4"/>
        <v>0</v>
      </c>
      <c r="BF171" s="148">
        <f t="shared" si="5"/>
        <v>0</v>
      </c>
      <c r="BG171" s="148">
        <f t="shared" si="6"/>
        <v>0</v>
      </c>
      <c r="BH171" s="148">
        <f t="shared" si="7"/>
        <v>0</v>
      </c>
      <c r="BI171" s="148">
        <f t="shared" si="8"/>
        <v>0</v>
      </c>
      <c r="BJ171" s="13" t="s">
        <v>141</v>
      </c>
      <c r="BK171" s="148">
        <f t="shared" si="9"/>
        <v>0</v>
      </c>
      <c r="BL171" s="13" t="s">
        <v>211</v>
      </c>
      <c r="BM171" s="147" t="s">
        <v>1703</v>
      </c>
    </row>
    <row r="172" spans="2:65" s="1" customFormat="1" ht="16.5" customHeight="1">
      <c r="B172" s="28"/>
      <c r="C172" s="135" t="s">
        <v>1321</v>
      </c>
      <c r="D172" s="135" t="s">
        <v>136</v>
      </c>
      <c r="E172" s="136" t="s">
        <v>1704</v>
      </c>
      <c r="F172" s="137" t="s">
        <v>1705</v>
      </c>
      <c r="G172" s="138" t="s">
        <v>263</v>
      </c>
      <c r="H172" s="139">
        <v>3</v>
      </c>
      <c r="I172" s="140"/>
      <c r="J172" s="141">
        <f t="shared" si="0"/>
        <v>0</v>
      </c>
      <c r="K172" s="142"/>
      <c r="L172" s="28"/>
      <c r="M172" s="143" t="s">
        <v>1</v>
      </c>
      <c r="N172" s="144" t="s">
        <v>40</v>
      </c>
      <c r="P172" s="145">
        <f t="shared" si="1"/>
        <v>0</v>
      </c>
      <c r="Q172" s="145">
        <v>1.2999999999999999E-5</v>
      </c>
      <c r="R172" s="145">
        <f t="shared" si="2"/>
        <v>3.8999999999999999E-5</v>
      </c>
      <c r="S172" s="145">
        <v>0</v>
      </c>
      <c r="T172" s="146">
        <f t="shared" si="3"/>
        <v>0</v>
      </c>
      <c r="AR172" s="147" t="s">
        <v>211</v>
      </c>
      <c r="AT172" s="147" t="s">
        <v>136</v>
      </c>
      <c r="AU172" s="147" t="s">
        <v>141</v>
      </c>
      <c r="AY172" s="13" t="s">
        <v>133</v>
      </c>
      <c r="BE172" s="148">
        <f t="shared" si="4"/>
        <v>0</v>
      </c>
      <c r="BF172" s="148">
        <f t="shared" si="5"/>
        <v>0</v>
      </c>
      <c r="BG172" s="148">
        <f t="shared" si="6"/>
        <v>0</v>
      </c>
      <c r="BH172" s="148">
        <f t="shared" si="7"/>
        <v>0</v>
      </c>
      <c r="BI172" s="148">
        <f t="shared" si="8"/>
        <v>0</v>
      </c>
      <c r="BJ172" s="13" t="s">
        <v>141</v>
      </c>
      <c r="BK172" s="148">
        <f t="shared" si="9"/>
        <v>0</v>
      </c>
      <c r="BL172" s="13" t="s">
        <v>211</v>
      </c>
      <c r="BM172" s="147" t="s">
        <v>1706</v>
      </c>
    </row>
    <row r="173" spans="2:65" s="1" customFormat="1" ht="24.2" customHeight="1">
      <c r="B173" s="28"/>
      <c r="C173" s="149" t="s">
        <v>481</v>
      </c>
      <c r="D173" s="149" t="s">
        <v>161</v>
      </c>
      <c r="E173" s="150" t="s">
        <v>1707</v>
      </c>
      <c r="F173" s="151" t="s">
        <v>1708</v>
      </c>
      <c r="G173" s="152" t="s">
        <v>263</v>
      </c>
      <c r="H173" s="153">
        <v>3</v>
      </c>
      <c r="I173" s="154"/>
      <c r="J173" s="155">
        <f t="shared" si="0"/>
        <v>0</v>
      </c>
      <c r="K173" s="156"/>
      <c r="L173" s="157"/>
      <c r="M173" s="158" t="s">
        <v>1</v>
      </c>
      <c r="N173" s="159" t="s">
        <v>40</v>
      </c>
      <c r="P173" s="145">
        <f t="shared" si="1"/>
        <v>0</v>
      </c>
      <c r="Q173" s="145">
        <v>1E-3</v>
      </c>
      <c r="R173" s="145">
        <f t="shared" si="2"/>
        <v>3.0000000000000001E-3</v>
      </c>
      <c r="S173" s="145">
        <v>0</v>
      </c>
      <c r="T173" s="146">
        <f t="shared" si="3"/>
        <v>0</v>
      </c>
      <c r="AR173" s="147" t="s">
        <v>216</v>
      </c>
      <c r="AT173" s="147" t="s">
        <v>161</v>
      </c>
      <c r="AU173" s="147" t="s">
        <v>141</v>
      </c>
      <c r="AY173" s="13" t="s">
        <v>133</v>
      </c>
      <c r="BE173" s="148">
        <f t="shared" si="4"/>
        <v>0</v>
      </c>
      <c r="BF173" s="148">
        <f t="shared" si="5"/>
        <v>0</v>
      </c>
      <c r="BG173" s="148">
        <f t="shared" si="6"/>
        <v>0</v>
      </c>
      <c r="BH173" s="148">
        <f t="shared" si="7"/>
        <v>0</v>
      </c>
      <c r="BI173" s="148">
        <f t="shared" si="8"/>
        <v>0</v>
      </c>
      <c r="BJ173" s="13" t="s">
        <v>141</v>
      </c>
      <c r="BK173" s="148">
        <f t="shared" si="9"/>
        <v>0</v>
      </c>
      <c r="BL173" s="13" t="s">
        <v>211</v>
      </c>
      <c r="BM173" s="147" t="s">
        <v>1709</v>
      </c>
    </row>
    <row r="174" spans="2:65" s="1" customFormat="1" ht="37.9" customHeight="1">
      <c r="B174" s="28"/>
      <c r="C174" s="135" t="s">
        <v>1231</v>
      </c>
      <c r="D174" s="135" t="s">
        <v>136</v>
      </c>
      <c r="E174" s="136" t="s">
        <v>1710</v>
      </c>
      <c r="F174" s="137" t="s">
        <v>1711</v>
      </c>
      <c r="G174" s="138" t="s">
        <v>150</v>
      </c>
      <c r="H174" s="139">
        <v>3</v>
      </c>
      <c r="I174" s="140"/>
      <c r="J174" s="141">
        <f t="shared" si="0"/>
        <v>0</v>
      </c>
      <c r="K174" s="142"/>
      <c r="L174" s="28"/>
      <c r="M174" s="143" t="s">
        <v>1</v>
      </c>
      <c r="N174" s="144" t="s">
        <v>40</v>
      </c>
      <c r="P174" s="145">
        <f t="shared" si="1"/>
        <v>0</v>
      </c>
      <c r="Q174" s="145">
        <v>0</v>
      </c>
      <c r="R174" s="145">
        <f t="shared" si="2"/>
        <v>0</v>
      </c>
      <c r="S174" s="145">
        <v>0</v>
      </c>
      <c r="T174" s="146">
        <f t="shared" si="3"/>
        <v>0</v>
      </c>
      <c r="AR174" s="147" t="s">
        <v>211</v>
      </c>
      <c r="AT174" s="147" t="s">
        <v>136</v>
      </c>
      <c r="AU174" s="147" t="s">
        <v>141</v>
      </c>
      <c r="AY174" s="13" t="s">
        <v>133</v>
      </c>
      <c r="BE174" s="148">
        <f t="shared" si="4"/>
        <v>0</v>
      </c>
      <c r="BF174" s="148">
        <f t="shared" si="5"/>
        <v>0</v>
      </c>
      <c r="BG174" s="148">
        <f t="shared" si="6"/>
        <v>0</v>
      </c>
      <c r="BH174" s="148">
        <f t="shared" si="7"/>
        <v>0</v>
      </c>
      <c r="BI174" s="148">
        <f t="shared" si="8"/>
        <v>0</v>
      </c>
      <c r="BJ174" s="13" t="s">
        <v>141</v>
      </c>
      <c r="BK174" s="148">
        <f t="shared" si="9"/>
        <v>0</v>
      </c>
      <c r="BL174" s="13" t="s">
        <v>211</v>
      </c>
      <c r="BM174" s="147" t="s">
        <v>1712</v>
      </c>
    </row>
    <row r="175" spans="2:65" s="1" customFormat="1" ht="24.2" customHeight="1">
      <c r="B175" s="28"/>
      <c r="C175" s="135" t="s">
        <v>1155</v>
      </c>
      <c r="D175" s="135" t="s">
        <v>136</v>
      </c>
      <c r="E175" s="136" t="s">
        <v>1713</v>
      </c>
      <c r="F175" s="137" t="s">
        <v>1714</v>
      </c>
      <c r="G175" s="138" t="s">
        <v>150</v>
      </c>
      <c r="H175" s="139">
        <v>0.434</v>
      </c>
      <c r="I175" s="140"/>
      <c r="J175" s="141">
        <f t="shared" si="0"/>
        <v>0</v>
      </c>
      <c r="K175" s="142"/>
      <c r="L175" s="28"/>
      <c r="M175" s="143" t="s">
        <v>1</v>
      </c>
      <c r="N175" s="144" t="s">
        <v>40</v>
      </c>
      <c r="P175" s="145">
        <f t="shared" si="1"/>
        <v>0</v>
      </c>
      <c r="Q175" s="145">
        <v>0</v>
      </c>
      <c r="R175" s="145">
        <f t="shared" si="2"/>
        <v>0</v>
      </c>
      <c r="S175" s="145">
        <v>0</v>
      </c>
      <c r="T175" s="146">
        <f t="shared" si="3"/>
        <v>0</v>
      </c>
      <c r="AR175" s="147" t="s">
        <v>211</v>
      </c>
      <c r="AT175" s="147" t="s">
        <v>136</v>
      </c>
      <c r="AU175" s="147" t="s">
        <v>141</v>
      </c>
      <c r="AY175" s="13" t="s">
        <v>133</v>
      </c>
      <c r="BE175" s="148">
        <f t="shared" si="4"/>
        <v>0</v>
      </c>
      <c r="BF175" s="148">
        <f t="shared" si="5"/>
        <v>0</v>
      </c>
      <c r="BG175" s="148">
        <f t="shared" si="6"/>
        <v>0</v>
      </c>
      <c r="BH175" s="148">
        <f t="shared" si="7"/>
        <v>0</v>
      </c>
      <c r="BI175" s="148">
        <f t="shared" si="8"/>
        <v>0</v>
      </c>
      <c r="BJ175" s="13" t="s">
        <v>141</v>
      </c>
      <c r="BK175" s="148">
        <f t="shared" si="9"/>
        <v>0</v>
      </c>
      <c r="BL175" s="13" t="s">
        <v>211</v>
      </c>
      <c r="BM175" s="147" t="s">
        <v>1715</v>
      </c>
    </row>
    <row r="176" spans="2:65" s="1" customFormat="1" ht="21.75" customHeight="1">
      <c r="B176" s="28"/>
      <c r="C176" s="135" t="s">
        <v>1187</v>
      </c>
      <c r="D176" s="135" t="s">
        <v>136</v>
      </c>
      <c r="E176" s="136" t="s">
        <v>1716</v>
      </c>
      <c r="F176" s="137" t="s">
        <v>1717</v>
      </c>
      <c r="G176" s="138" t="s">
        <v>263</v>
      </c>
      <c r="H176" s="139">
        <v>2</v>
      </c>
      <c r="I176" s="140"/>
      <c r="J176" s="141">
        <f t="shared" si="0"/>
        <v>0</v>
      </c>
      <c r="K176" s="142"/>
      <c r="L176" s="28"/>
      <c r="M176" s="143" t="s">
        <v>1</v>
      </c>
      <c r="N176" s="144" t="s">
        <v>40</v>
      </c>
      <c r="P176" s="145">
        <f t="shared" si="1"/>
        <v>0</v>
      </c>
      <c r="Q176" s="145">
        <v>3.2334999999999998E-3</v>
      </c>
      <c r="R176" s="145">
        <f t="shared" si="2"/>
        <v>6.4669999999999997E-3</v>
      </c>
      <c r="S176" s="145">
        <v>0</v>
      </c>
      <c r="T176" s="146">
        <f t="shared" si="3"/>
        <v>0</v>
      </c>
      <c r="AR176" s="147" t="s">
        <v>211</v>
      </c>
      <c r="AT176" s="147" t="s">
        <v>136</v>
      </c>
      <c r="AU176" s="147" t="s">
        <v>141</v>
      </c>
      <c r="AY176" s="13" t="s">
        <v>133</v>
      </c>
      <c r="BE176" s="148">
        <f t="shared" si="4"/>
        <v>0</v>
      </c>
      <c r="BF176" s="148">
        <f t="shared" si="5"/>
        <v>0</v>
      </c>
      <c r="BG176" s="148">
        <f t="shared" si="6"/>
        <v>0</v>
      </c>
      <c r="BH176" s="148">
        <f t="shared" si="7"/>
        <v>0</v>
      </c>
      <c r="BI176" s="148">
        <f t="shared" si="8"/>
        <v>0</v>
      </c>
      <c r="BJ176" s="13" t="s">
        <v>141</v>
      </c>
      <c r="BK176" s="148">
        <f t="shared" si="9"/>
        <v>0</v>
      </c>
      <c r="BL176" s="13" t="s">
        <v>211</v>
      </c>
      <c r="BM176" s="147" t="s">
        <v>1718</v>
      </c>
    </row>
    <row r="177" spans="2:65" s="11" customFormat="1" ht="22.9" customHeight="1">
      <c r="B177" s="123"/>
      <c r="D177" s="124" t="s">
        <v>73</v>
      </c>
      <c r="E177" s="133" t="s">
        <v>573</v>
      </c>
      <c r="F177" s="133" t="s">
        <v>574</v>
      </c>
      <c r="I177" s="126"/>
      <c r="J177" s="134">
        <f>BK177</f>
        <v>0</v>
      </c>
      <c r="L177" s="123"/>
      <c r="M177" s="128"/>
      <c r="P177" s="129">
        <f>SUM(P178:P181)</f>
        <v>0</v>
      </c>
      <c r="R177" s="129">
        <f>SUM(R178:R181)</f>
        <v>2.49225E-2</v>
      </c>
      <c r="T177" s="130">
        <f>SUM(T178:T181)</f>
        <v>0</v>
      </c>
      <c r="AR177" s="124" t="s">
        <v>141</v>
      </c>
      <c r="AT177" s="131" t="s">
        <v>73</v>
      </c>
      <c r="AU177" s="131" t="s">
        <v>82</v>
      </c>
      <c r="AY177" s="124" t="s">
        <v>133</v>
      </c>
      <c r="BK177" s="132">
        <f>SUM(BK178:BK181)</f>
        <v>0</v>
      </c>
    </row>
    <row r="178" spans="2:65" s="1" customFormat="1" ht="24.2" customHeight="1">
      <c r="B178" s="28"/>
      <c r="C178" s="135" t="s">
        <v>1199</v>
      </c>
      <c r="D178" s="135" t="s">
        <v>136</v>
      </c>
      <c r="E178" s="136" t="s">
        <v>1719</v>
      </c>
      <c r="F178" s="137" t="s">
        <v>1720</v>
      </c>
      <c r="G178" s="138" t="s">
        <v>263</v>
      </c>
      <c r="H178" s="139">
        <v>1</v>
      </c>
      <c r="I178" s="140"/>
      <c r="J178" s="141">
        <f>ROUND(I178*H178,2)</f>
        <v>0</v>
      </c>
      <c r="K178" s="142"/>
      <c r="L178" s="28"/>
      <c r="M178" s="143" t="s">
        <v>1</v>
      </c>
      <c r="N178" s="144" t="s">
        <v>40</v>
      </c>
      <c r="P178" s="145">
        <f>O178*H178</f>
        <v>0</v>
      </c>
      <c r="Q178" s="145">
        <v>2.3983400000000001E-3</v>
      </c>
      <c r="R178" s="145">
        <f>Q178*H178</f>
        <v>2.3983400000000001E-3</v>
      </c>
      <c r="S178" s="145">
        <v>0</v>
      </c>
      <c r="T178" s="146">
        <f>S178*H178</f>
        <v>0</v>
      </c>
      <c r="AR178" s="147" t="s">
        <v>211</v>
      </c>
      <c r="AT178" s="147" t="s">
        <v>136</v>
      </c>
      <c r="AU178" s="147" t="s">
        <v>141</v>
      </c>
      <c r="AY178" s="13" t="s">
        <v>133</v>
      </c>
      <c r="BE178" s="148">
        <f>IF(N178="základná",J178,0)</f>
        <v>0</v>
      </c>
      <c r="BF178" s="148">
        <f>IF(N178="znížená",J178,0)</f>
        <v>0</v>
      </c>
      <c r="BG178" s="148">
        <f>IF(N178="zákl. prenesená",J178,0)</f>
        <v>0</v>
      </c>
      <c r="BH178" s="148">
        <f>IF(N178="zníž. prenesená",J178,0)</f>
        <v>0</v>
      </c>
      <c r="BI178" s="148">
        <f>IF(N178="nulová",J178,0)</f>
        <v>0</v>
      </c>
      <c r="BJ178" s="13" t="s">
        <v>141</v>
      </c>
      <c r="BK178" s="148">
        <f>ROUND(I178*H178,2)</f>
        <v>0</v>
      </c>
      <c r="BL178" s="13" t="s">
        <v>211</v>
      </c>
      <c r="BM178" s="147" t="s">
        <v>1721</v>
      </c>
    </row>
    <row r="179" spans="2:65" s="1" customFormat="1" ht="24.2" customHeight="1">
      <c r="B179" s="28"/>
      <c r="C179" s="135" t="s">
        <v>1203</v>
      </c>
      <c r="D179" s="135" t="s">
        <v>136</v>
      </c>
      <c r="E179" s="136" t="s">
        <v>1722</v>
      </c>
      <c r="F179" s="137" t="s">
        <v>1723</v>
      </c>
      <c r="G179" s="138" t="s">
        <v>263</v>
      </c>
      <c r="H179" s="139">
        <v>1</v>
      </c>
      <c r="I179" s="140"/>
      <c r="J179" s="141">
        <f>ROUND(I179*H179,2)</f>
        <v>0</v>
      </c>
      <c r="K179" s="142"/>
      <c r="L179" s="28"/>
      <c r="M179" s="143" t="s">
        <v>1</v>
      </c>
      <c r="N179" s="144" t="s">
        <v>40</v>
      </c>
      <c r="P179" s="145">
        <f>O179*H179</f>
        <v>0</v>
      </c>
      <c r="Q179" s="145">
        <v>4.5041600000000001E-3</v>
      </c>
      <c r="R179" s="145">
        <f>Q179*H179</f>
        <v>4.5041600000000001E-3</v>
      </c>
      <c r="S179" s="145">
        <v>0</v>
      </c>
      <c r="T179" s="146">
        <f>S179*H179</f>
        <v>0</v>
      </c>
      <c r="AR179" s="147" t="s">
        <v>211</v>
      </c>
      <c r="AT179" s="147" t="s">
        <v>136</v>
      </c>
      <c r="AU179" s="147" t="s">
        <v>141</v>
      </c>
      <c r="AY179" s="13" t="s">
        <v>133</v>
      </c>
      <c r="BE179" s="148">
        <f>IF(N179="základná",J179,0)</f>
        <v>0</v>
      </c>
      <c r="BF179" s="148">
        <f>IF(N179="znížená",J179,0)</f>
        <v>0</v>
      </c>
      <c r="BG179" s="148">
        <f>IF(N179="zákl. prenesená",J179,0)</f>
        <v>0</v>
      </c>
      <c r="BH179" s="148">
        <f>IF(N179="zníž. prenesená",J179,0)</f>
        <v>0</v>
      </c>
      <c r="BI179" s="148">
        <f>IF(N179="nulová",J179,0)</f>
        <v>0</v>
      </c>
      <c r="BJ179" s="13" t="s">
        <v>141</v>
      </c>
      <c r="BK179" s="148">
        <f>ROUND(I179*H179,2)</f>
        <v>0</v>
      </c>
      <c r="BL179" s="13" t="s">
        <v>211</v>
      </c>
      <c r="BM179" s="147" t="s">
        <v>1724</v>
      </c>
    </row>
    <row r="180" spans="2:65" s="1" customFormat="1" ht="24.2" customHeight="1">
      <c r="B180" s="28"/>
      <c r="C180" s="135" t="s">
        <v>607</v>
      </c>
      <c r="D180" s="135" t="s">
        <v>136</v>
      </c>
      <c r="E180" s="136" t="s">
        <v>1016</v>
      </c>
      <c r="F180" s="137" t="s">
        <v>1017</v>
      </c>
      <c r="G180" s="138" t="s">
        <v>150</v>
      </c>
      <c r="H180" s="139">
        <v>2.5000000000000001E-2</v>
      </c>
      <c r="I180" s="140"/>
      <c r="J180" s="141">
        <f>ROUND(I180*H180,2)</f>
        <v>0</v>
      </c>
      <c r="K180" s="142"/>
      <c r="L180" s="28"/>
      <c r="M180" s="143" t="s">
        <v>1</v>
      </c>
      <c r="N180" s="144" t="s">
        <v>40</v>
      </c>
      <c r="P180" s="145">
        <f>O180*H180</f>
        <v>0</v>
      </c>
      <c r="Q180" s="145">
        <v>0</v>
      </c>
      <c r="R180" s="145">
        <f>Q180*H180</f>
        <v>0</v>
      </c>
      <c r="S180" s="145">
        <v>0</v>
      </c>
      <c r="T180" s="146">
        <f>S180*H180</f>
        <v>0</v>
      </c>
      <c r="AR180" s="147" t="s">
        <v>211</v>
      </c>
      <c r="AT180" s="147" t="s">
        <v>136</v>
      </c>
      <c r="AU180" s="147" t="s">
        <v>141</v>
      </c>
      <c r="AY180" s="13" t="s">
        <v>133</v>
      </c>
      <c r="BE180" s="148">
        <f>IF(N180="základná",J180,0)</f>
        <v>0</v>
      </c>
      <c r="BF180" s="148">
        <f>IF(N180="znížená",J180,0)</f>
        <v>0</v>
      </c>
      <c r="BG180" s="148">
        <f>IF(N180="zákl. prenesená",J180,0)</f>
        <v>0</v>
      </c>
      <c r="BH180" s="148">
        <f>IF(N180="zníž. prenesená",J180,0)</f>
        <v>0</v>
      </c>
      <c r="BI180" s="148">
        <f>IF(N180="nulová",J180,0)</f>
        <v>0</v>
      </c>
      <c r="BJ180" s="13" t="s">
        <v>141</v>
      </c>
      <c r="BK180" s="148">
        <f>ROUND(I180*H180,2)</f>
        <v>0</v>
      </c>
      <c r="BL180" s="13" t="s">
        <v>211</v>
      </c>
      <c r="BM180" s="147" t="s">
        <v>1725</v>
      </c>
    </row>
    <row r="181" spans="2:65" s="1" customFormat="1" ht="21.75" customHeight="1">
      <c r="B181" s="28"/>
      <c r="C181" s="135" t="s">
        <v>1171</v>
      </c>
      <c r="D181" s="135" t="s">
        <v>136</v>
      </c>
      <c r="E181" s="136" t="s">
        <v>1068</v>
      </c>
      <c r="F181" s="137" t="s">
        <v>1726</v>
      </c>
      <c r="G181" s="138" t="s">
        <v>383</v>
      </c>
      <c r="H181" s="139">
        <v>2</v>
      </c>
      <c r="I181" s="140"/>
      <c r="J181" s="141">
        <f>ROUND(I181*H181,2)</f>
        <v>0</v>
      </c>
      <c r="K181" s="142"/>
      <c r="L181" s="28"/>
      <c r="M181" s="143" t="s">
        <v>1</v>
      </c>
      <c r="N181" s="144" t="s">
        <v>40</v>
      </c>
      <c r="P181" s="145">
        <f>O181*H181</f>
        <v>0</v>
      </c>
      <c r="Q181" s="145">
        <v>9.0100000000000006E-3</v>
      </c>
      <c r="R181" s="145">
        <f>Q181*H181</f>
        <v>1.8020000000000001E-2</v>
      </c>
      <c r="S181" s="145">
        <v>0</v>
      </c>
      <c r="T181" s="146">
        <f>S181*H181</f>
        <v>0</v>
      </c>
      <c r="AR181" s="147" t="s">
        <v>211</v>
      </c>
      <c r="AT181" s="147" t="s">
        <v>136</v>
      </c>
      <c r="AU181" s="147" t="s">
        <v>141</v>
      </c>
      <c r="AY181" s="13" t="s">
        <v>133</v>
      </c>
      <c r="BE181" s="148">
        <f>IF(N181="základná",J181,0)</f>
        <v>0</v>
      </c>
      <c r="BF181" s="148">
        <f>IF(N181="znížená",J181,0)</f>
        <v>0</v>
      </c>
      <c r="BG181" s="148">
        <f>IF(N181="zákl. prenesená",J181,0)</f>
        <v>0</v>
      </c>
      <c r="BH181" s="148">
        <f>IF(N181="zníž. prenesená",J181,0)</f>
        <v>0</v>
      </c>
      <c r="BI181" s="148">
        <f>IF(N181="nulová",J181,0)</f>
        <v>0</v>
      </c>
      <c r="BJ181" s="13" t="s">
        <v>141</v>
      </c>
      <c r="BK181" s="148">
        <f>ROUND(I181*H181,2)</f>
        <v>0</v>
      </c>
      <c r="BL181" s="13" t="s">
        <v>211</v>
      </c>
      <c r="BM181" s="147" t="s">
        <v>1727</v>
      </c>
    </row>
    <row r="182" spans="2:65" s="11" customFormat="1" ht="22.9" customHeight="1">
      <c r="B182" s="123"/>
      <c r="D182" s="124" t="s">
        <v>73</v>
      </c>
      <c r="E182" s="133" t="s">
        <v>1029</v>
      </c>
      <c r="F182" s="133" t="s">
        <v>1030</v>
      </c>
      <c r="I182" s="126"/>
      <c r="J182" s="134">
        <f>BK182</f>
        <v>0</v>
      </c>
      <c r="L182" s="123"/>
      <c r="M182" s="128"/>
      <c r="P182" s="129">
        <f>SUM(P183:P187)</f>
        <v>0</v>
      </c>
      <c r="R182" s="129">
        <f>SUM(R183:R187)</f>
        <v>3.4589399999999998E-3</v>
      </c>
      <c r="T182" s="130">
        <f>SUM(T183:T187)</f>
        <v>9.5590000000000008E-2</v>
      </c>
      <c r="AR182" s="124" t="s">
        <v>141</v>
      </c>
      <c r="AT182" s="131" t="s">
        <v>73</v>
      </c>
      <c r="AU182" s="131" t="s">
        <v>82</v>
      </c>
      <c r="AY182" s="124" t="s">
        <v>133</v>
      </c>
      <c r="BK182" s="132">
        <f>SUM(BK183:BK187)</f>
        <v>0</v>
      </c>
    </row>
    <row r="183" spans="2:65" s="1" customFormat="1" ht="24.2" customHeight="1">
      <c r="B183" s="28"/>
      <c r="C183" s="135" t="s">
        <v>796</v>
      </c>
      <c r="D183" s="135" t="s">
        <v>136</v>
      </c>
      <c r="E183" s="136" t="s">
        <v>1728</v>
      </c>
      <c r="F183" s="137" t="s">
        <v>1729</v>
      </c>
      <c r="G183" s="138" t="s">
        <v>263</v>
      </c>
      <c r="H183" s="139">
        <v>1</v>
      </c>
      <c r="I183" s="140"/>
      <c r="J183" s="141">
        <f>ROUND(I183*H183,2)</f>
        <v>0</v>
      </c>
      <c r="K183" s="142"/>
      <c r="L183" s="28"/>
      <c r="M183" s="143" t="s">
        <v>1</v>
      </c>
      <c r="N183" s="144" t="s">
        <v>40</v>
      </c>
      <c r="P183" s="145">
        <f>O183*H183</f>
        <v>0</v>
      </c>
      <c r="Q183" s="145">
        <v>1.6779999999999999E-5</v>
      </c>
      <c r="R183" s="145">
        <f>Q183*H183</f>
        <v>1.6779999999999999E-5</v>
      </c>
      <c r="S183" s="145">
        <v>3.9E-2</v>
      </c>
      <c r="T183" s="146">
        <f>S183*H183</f>
        <v>3.9E-2</v>
      </c>
      <c r="AR183" s="147" t="s">
        <v>211</v>
      </c>
      <c r="AT183" s="147" t="s">
        <v>136</v>
      </c>
      <c r="AU183" s="147" t="s">
        <v>141</v>
      </c>
      <c r="AY183" s="13" t="s">
        <v>133</v>
      </c>
      <c r="BE183" s="148">
        <f>IF(N183="základná",J183,0)</f>
        <v>0</v>
      </c>
      <c r="BF183" s="148">
        <f>IF(N183="znížená",J183,0)</f>
        <v>0</v>
      </c>
      <c r="BG183" s="148">
        <f>IF(N183="zákl. prenesená",J183,0)</f>
        <v>0</v>
      </c>
      <c r="BH183" s="148">
        <f>IF(N183="zníž. prenesená",J183,0)</f>
        <v>0</v>
      </c>
      <c r="BI183" s="148">
        <f>IF(N183="nulová",J183,0)</f>
        <v>0</v>
      </c>
      <c r="BJ183" s="13" t="s">
        <v>141</v>
      </c>
      <c r="BK183" s="148">
        <f>ROUND(I183*H183,2)</f>
        <v>0</v>
      </c>
      <c r="BL183" s="13" t="s">
        <v>211</v>
      </c>
      <c r="BM183" s="147" t="s">
        <v>1730</v>
      </c>
    </row>
    <row r="184" spans="2:65" s="1" customFormat="1" ht="24.2" customHeight="1">
      <c r="B184" s="28"/>
      <c r="C184" s="135" t="s">
        <v>792</v>
      </c>
      <c r="D184" s="135" t="s">
        <v>136</v>
      </c>
      <c r="E184" s="136" t="s">
        <v>1731</v>
      </c>
      <c r="F184" s="137" t="s">
        <v>1732</v>
      </c>
      <c r="G184" s="138" t="s">
        <v>263</v>
      </c>
      <c r="H184" s="139">
        <v>21</v>
      </c>
      <c r="I184" s="140"/>
      <c r="J184" s="141">
        <f>ROUND(I184*H184,2)</f>
        <v>0</v>
      </c>
      <c r="K184" s="142"/>
      <c r="L184" s="28"/>
      <c r="M184" s="143" t="s">
        <v>1</v>
      </c>
      <c r="N184" s="144" t="s">
        <v>40</v>
      </c>
      <c r="P184" s="145">
        <f>O184*H184</f>
        <v>0</v>
      </c>
      <c r="Q184" s="145">
        <v>9.2159999999999999E-5</v>
      </c>
      <c r="R184" s="145">
        <f>Q184*H184</f>
        <v>1.9353599999999999E-3</v>
      </c>
      <c r="S184" s="145">
        <v>4.4999999999999999E-4</v>
      </c>
      <c r="T184" s="146">
        <f>S184*H184</f>
        <v>9.4500000000000001E-3</v>
      </c>
      <c r="AR184" s="147" t="s">
        <v>211</v>
      </c>
      <c r="AT184" s="147" t="s">
        <v>136</v>
      </c>
      <c r="AU184" s="147" t="s">
        <v>141</v>
      </c>
      <c r="AY184" s="13" t="s">
        <v>133</v>
      </c>
      <c r="BE184" s="148">
        <f>IF(N184="základná",J184,0)</f>
        <v>0</v>
      </c>
      <c r="BF184" s="148">
        <f>IF(N184="znížená",J184,0)</f>
        <v>0</v>
      </c>
      <c r="BG184" s="148">
        <f>IF(N184="zákl. prenesená",J184,0)</f>
        <v>0</v>
      </c>
      <c r="BH184" s="148">
        <f>IF(N184="zníž. prenesená",J184,0)</f>
        <v>0</v>
      </c>
      <c r="BI184" s="148">
        <f>IF(N184="nulová",J184,0)</f>
        <v>0</v>
      </c>
      <c r="BJ184" s="13" t="s">
        <v>141</v>
      </c>
      <c r="BK184" s="148">
        <f>ROUND(I184*H184,2)</f>
        <v>0</v>
      </c>
      <c r="BL184" s="13" t="s">
        <v>211</v>
      </c>
      <c r="BM184" s="147" t="s">
        <v>1733</v>
      </c>
    </row>
    <row r="185" spans="2:65" s="1" customFormat="1" ht="24.2" customHeight="1">
      <c r="B185" s="28"/>
      <c r="C185" s="135" t="s">
        <v>788</v>
      </c>
      <c r="D185" s="135" t="s">
        <v>136</v>
      </c>
      <c r="E185" s="136" t="s">
        <v>1734</v>
      </c>
      <c r="F185" s="137" t="s">
        <v>1735</v>
      </c>
      <c r="G185" s="138" t="s">
        <v>263</v>
      </c>
      <c r="H185" s="139">
        <v>6</v>
      </c>
      <c r="I185" s="140"/>
      <c r="J185" s="141">
        <f>ROUND(I185*H185,2)</f>
        <v>0</v>
      </c>
      <c r="K185" s="142"/>
      <c r="L185" s="28"/>
      <c r="M185" s="143" t="s">
        <v>1</v>
      </c>
      <c r="N185" s="144" t="s">
        <v>40</v>
      </c>
      <c r="P185" s="145">
        <f>O185*H185</f>
        <v>0</v>
      </c>
      <c r="Q185" s="145">
        <v>1.728E-4</v>
      </c>
      <c r="R185" s="145">
        <f>Q185*H185</f>
        <v>1.0368E-3</v>
      </c>
      <c r="S185" s="145">
        <v>2E-3</v>
      </c>
      <c r="T185" s="146">
        <f>S185*H185</f>
        <v>1.2E-2</v>
      </c>
      <c r="AR185" s="147" t="s">
        <v>211</v>
      </c>
      <c r="AT185" s="147" t="s">
        <v>136</v>
      </c>
      <c r="AU185" s="147" t="s">
        <v>141</v>
      </c>
      <c r="AY185" s="13" t="s">
        <v>133</v>
      </c>
      <c r="BE185" s="148">
        <f>IF(N185="základná",J185,0)</f>
        <v>0</v>
      </c>
      <c r="BF185" s="148">
        <f>IF(N185="znížená",J185,0)</f>
        <v>0</v>
      </c>
      <c r="BG185" s="148">
        <f>IF(N185="zákl. prenesená",J185,0)</f>
        <v>0</v>
      </c>
      <c r="BH185" s="148">
        <f>IF(N185="zníž. prenesená",J185,0)</f>
        <v>0</v>
      </c>
      <c r="BI185" s="148">
        <f>IF(N185="nulová",J185,0)</f>
        <v>0</v>
      </c>
      <c r="BJ185" s="13" t="s">
        <v>141</v>
      </c>
      <c r="BK185" s="148">
        <f>ROUND(I185*H185,2)</f>
        <v>0</v>
      </c>
      <c r="BL185" s="13" t="s">
        <v>211</v>
      </c>
      <c r="BM185" s="147" t="s">
        <v>1736</v>
      </c>
    </row>
    <row r="186" spans="2:65" s="1" customFormat="1" ht="24.2" customHeight="1">
      <c r="B186" s="28"/>
      <c r="C186" s="135" t="s">
        <v>1195</v>
      </c>
      <c r="D186" s="135" t="s">
        <v>136</v>
      </c>
      <c r="E186" s="136" t="s">
        <v>1737</v>
      </c>
      <c r="F186" s="137" t="s">
        <v>1738</v>
      </c>
      <c r="G186" s="138" t="s">
        <v>263</v>
      </c>
      <c r="H186" s="139">
        <v>1</v>
      </c>
      <c r="I186" s="140"/>
      <c r="J186" s="141">
        <f>ROUND(I186*H186,2)</f>
        <v>0</v>
      </c>
      <c r="K186" s="142"/>
      <c r="L186" s="28"/>
      <c r="M186" s="143" t="s">
        <v>1</v>
      </c>
      <c r="N186" s="144" t="s">
        <v>40</v>
      </c>
      <c r="P186" s="145">
        <f>O186*H186</f>
        <v>0</v>
      </c>
      <c r="Q186" s="145">
        <v>4.6999999999999999E-4</v>
      </c>
      <c r="R186" s="145">
        <f>Q186*H186</f>
        <v>4.6999999999999999E-4</v>
      </c>
      <c r="S186" s="145">
        <v>0</v>
      </c>
      <c r="T186" s="146">
        <f>S186*H186</f>
        <v>0</v>
      </c>
      <c r="AR186" s="147" t="s">
        <v>211</v>
      </c>
      <c r="AT186" s="147" t="s">
        <v>136</v>
      </c>
      <c r="AU186" s="147" t="s">
        <v>141</v>
      </c>
      <c r="AY186" s="13" t="s">
        <v>133</v>
      </c>
      <c r="BE186" s="148">
        <f>IF(N186="základná",J186,0)</f>
        <v>0</v>
      </c>
      <c r="BF186" s="148">
        <f>IF(N186="znížená",J186,0)</f>
        <v>0</v>
      </c>
      <c r="BG186" s="148">
        <f>IF(N186="zákl. prenesená",J186,0)</f>
        <v>0</v>
      </c>
      <c r="BH186" s="148">
        <f>IF(N186="zníž. prenesená",J186,0)</f>
        <v>0</v>
      </c>
      <c r="BI186" s="148">
        <f>IF(N186="nulová",J186,0)</f>
        <v>0</v>
      </c>
      <c r="BJ186" s="13" t="s">
        <v>141</v>
      </c>
      <c r="BK186" s="148">
        <f>ROUND(I186*H186,2)</f>
        <v>0</v>
      </c>
      <c r="BL186" s="13" t="s">
        <v>211</v>
      </c>
      <c r="BM186" s="147" t="s">
        <v>1739</v>
      </c>
    </row>
    <row r="187" spans="2:65" s="1" customFormat="1" ht="24.2" customHeight="1">
      <c r="B187" s="28"/>
      <c r="C187" s="135" t="s">
        <v>1235</v>
      </c>
      <c r="D187" s="135" t="s">
        <v>136</v>
      </c>
      <c r="E187" s="136" t="s">
        <v>1740</v>
      </c>
      <c r="F187" s="137" t="s">
        <v>1741</v>
      </c>
      <c r="G187" s="138" t="s">
        <v>263</v>
      </c>
      <c r="H187" s="139">
        <v>7</v>
      </c>
      <c r="I187" s="140"/>
      <c r="J187" s="141">
        <f>ROUND(I187*H187,2)</f>
        <v>0</v>
      </c>
      <c r="K187" s="142"/>
      <c r="L187" s="28"/>
      <c r="M187" s="143" t="s">
        <v>1</v>
      </c>
      <c r="N187" s="144" t="s">
        <v>40</v>
      </c>
      <c r="P187" s="145">
        <f>O187*H187</f>
        <v>0</v>
      </c>
      <c r="Q187" s="145">
        <v>0</v>
      </c>
      <c r="R187" s="145">
        <f>Q187*H187</f>
        <v>0</v>
      </c>
      <c r="S187" s="145">
        <v>5.0200000000000002E-3</v>
      </c>
      <c r="T187" s="146">
        <f>S187*H187</f>
        <v>3.5140000000000005E-2</v>
      </c>
      <c r="AR187" s="147" t="s">
        <v>211</v>
      </c>
      <c r="AT187" s="147" t="s">
        <v>136</v>
      </c>
      <c r="AU187" s="147" t="s">
        <v>141</v>
      </c>
      <c r="AY187" s="13" t="s">
        <v>133</v>
      </c>
      <c r="BE187" s="148">
        <f>IF(N187="základná",J187,0)</f>
        <v>0</v>
      </c>
      <c r="BF187" s="148">
        <f>IF(N187="znížená",J187,0)</f>
        <v>0</v>
      </c>
      <c r="BG187" s="148">
        <f>IF(N187="zákl. prenesená",J187,0)</f>
        <v>0</v>
      </c>
      <c r="BH187" s="148">
        <f>IF(N187="zníž. prenesená",J187,0)</f>
        <v>0</v>
      </c>
      <c r="BI187" s="148">
        <f>IF(N187="nulová",J187,0)</f>
        <v>0</v>
      </c>
      <c r="BJ187" s="13" t="s">
        <v>141</v>
      </c>
      <c r="BK187" s="148">
        <f>ROUND(I187*H187,2)</f>
        <v>0</v>
      </c>
      <c r="BL187" s="13" t="s">
        <v>211</v>
      </c>
      <c r="BM187" s="147" t="s">
        <v>1742</v>
      </c>
    </row>
    <row r="188" spans="2:65" s="11" customFormat="1" ht="22.9" customHeight="1">
      <c r="B188" s="123"/>
      <c r="D188" s="124" t="s">
        <v>73</v>
      </c>
      <c r="E188" s="133" t="s">
        <v>1333</v>
      </c>
      <c r="F188" s="133" t="s">
        <v>1334</v>
      </c>
      <c r="I188" s="126"/>
      <c r="J188" s="134">
        <f>BK188</f>
        <v>0</v>
      </c>
      <c r="L188" s="123"/>
      <c r="M188" s="128"/>
      <c r="P188" s="129">
        <f>SUM(P189:P197)</f>
        <v>0</v>
      </c>
      <c r="R188" s="129">
        <f>SUM(R189:R197)</f>
        <v>8.8012000000000007E-2</v>
      </c>
      <c r="T188" s="130">
        <f>SUM(T189:T197)</f>
        <v>0</v>
      </c>
      <c r="AR188" s="124" t="s">
        <v>141</v>
      </c>
      <c r="AT188" s="131" t="s">
        <v>73</v>
      </c>
      <c r="AU188" s="131" t="s">
        <v>82</v>
      </c>
      <c r="AY188" s="124" t="s">
        <v>133</v>
      </c>
      <c r="BK188" s="132">
        <f>SUM(BK189:BK197)</f>
        <v>0</v>
      </c>
    </row>
    <row r="189" spans="2:65" s="1" customFormat="1" ht="21.75" customHeight="1">
      <c r="B189" s="28"/>
      <c r="C189" s="135" t="s">
        <v>1390</v>
      </c>
      <c r="D189" s="135" t="s">
        <v>136</v>
      </c>
      <c r="E189" s="136" t="s">
        <v>1341</v>
      </c>
      <c r="F189" s="137" t="s">
        <v>1342</v>
      </c>
      <c r="G189" s="138" t="s">
        <v>263</v>
      </c>
      <c r="H189" s="139">
        <v>21</v>
      </c>
      <c r="I189" s="140"/>
      <c r="J189" s="141">
        <f t="shared" ref="J189:J197" si="10">ROUND(I189*H189,2)</f>
        <v>0</v>
      </c>
      <c r="K189" s="142"/>
      <c r="L189" s="28"/>
      <c r="M189" s="143" t="s">
        <v>1</v>
      </c>
      <c r="N189" s="144" t="s">
        <v>40</v>
      </c>
      <c r="P189" s="145">
        <f t="shared" ref="P189:P197" si="11">O189*H189</f>
        <v>0</v>
      </c>
      <c r="Q189" s="145">
        <v>4.0020000000000003E-3</v>
      </c>
      <c r="R189" s="145">
        <f t="shared" ref="R189:R197" si="12">Q189*H189</f>
        <v>8.4042000000000006E-2</v>
      </c>
      <c r="S189" s="145">
        <v>0</v>
      </c>
      <c r="T189" s="146">
        <f t="shared" ref="T189:T197" si="13">S189*H189</f>
        <v>0</v>
      </c>
      <c r="AR189" s="147" t="s">
        <v>140</v>
      </c>
      <c r="AT189" s="147" t="s">
        <v>136</v>
      </c>
      <c r="AU189" s="147" t="s">
        <v>141</v>
      </c>
      <c r="AY189" s="13" t="s">
        <v>133</v>
      </c>
      <c r="BE189" s="148">
        <f t="shared" ref="BE189:BE197" si="14">IF(N189="základná",J189,0)</f>
        <v>0</v>
      </c>
      <c r="BF189" s="148">
        <f t="shared" ref="BF189:BF197" si="15">IF(N189="znížená",J189,0)</f>
        <v>0</v>
      </c>
      <c r="BG189" s="148">
        <f t="shared" ref="BG189:BG197" si="16">IF(N189="zákl. prenesená",J189,0)</f>
        <v>0</v>
      </c>
      <c r="BH189" s="148">
        <f t="shared" ref="BH189:BH197" si="17">IF(N189="zníž. prenesená",J189,0)</f>
        <v>0</v>
      </c>
      <c r="BI189" s="148">
        <f t="shared" ref="BI189:BI197" si="18">IF(N189="nulová",J189,0)</f>
        <v>0</v>
      </c>
      <c r="BJ189" s="13" t="s">
        <v>141</v>
      </c>
      <c r="BK189" s="148">
        <f t="shared" ref="BK189:BK197" si="19">ROUND(I189*H189,2)</f>
        <v>0</v>
      </c>
      <c r="BL189" s="13" t="s">
        <v>140</v>
      </c>
      <c r="BM189" s="147" t="s">
        <v>1743</v>
      </c>
    </row>
    <row r="190" spans="2:65" s="1" customFormat="1" ht="33" customHeight="1">
      <c r="B190" s="28"/>
      <c r="C190" s="149" t="s">
        <v>1394</v>
      </c>
      <c r="D190" s="149" t="s">
        <v>161</v>
      </c>
      <c r="E190" s="150" t="s">
        <v>1345</v>
      </c>
      <c r="F190" s="151" t="s">
        <v>1346</v>
      </c>
      <c r="G190" s="152" t="s">
        <v>263</v>
      </c>
      <c r="H190" s="153">
        <v>3</v>
      </c>
      <c r="I190" s="154"/>
      <c r="J190" s="155">
        <f t="shared" si="10"/>
        <v>0</v>
      </c>
      <c r="K190" s="156"/>
      <c r="L190" s="157"/>
      <c r="M190" s="158" t="s">
        <v>1</v>
      </c>
      <c r="N190" s="159" t="s">
        <v>40</v>
      </c>
      <c r="P190" s="145">
        <f t="shared" si="11"/>
        <v>0</v>
      </c>
      <c r="Q190" s="145">
        <v>6.0000000000000002E-5</v>
      </c>
      <c r="R190" s="145">
        <f t="shared" si="12"/>
        <v>1.8000000000000001E-4</v>
      </c>
      <c r="S190" s="145">
        <v>0</v>
      </c>
      <c r="T190" s="146">
        <f t="shared" si="13"/>
        <v>0</v>
      </c>
      <c r="AR190" s="147" t="s">
        <v>164</v>
      </c>
      <c r="AT190" s="147" t="s">
        <v>161</v>
      </c>
      <c r="AU190" s="147" t="s">
        <v>141</v>
      </c>
      <c r="AY190" s="13" t="s">
        <v>133</v>
      </c>
      <c r="BE190" s="148">
        <f t="shared" si="14"/>
        <v>0</v>
      </c>
      <c r="BF190" s="148">
        <f t="shared" si="15"/>
        <v>0</v>
      </c>
      <c r="BG190" s="148">
        <f t="shared" si="16"/>
        <v>0</v>
      </c>
      <c r="BH190" s="148">
        <f t="shared" si="17"/>
        <v>0</v>
      </c>
      <c r="BI190" s="148">
        <f t="shared" si="18"/>
        <v>0</v>
      </c>
      <c r="BJ190" s="13" t="s">
        <v>141</v>
      </c>
      <c r="BK190" s="148">
        <f t="shared" si="19"/>
        <v>0</v>
      </c>
      <c r="BL190" s="13" t="s">
        <v>140</v>
      </c>
      <c r="BM190" s="147" t="s">
        <v>1744</v>
      </c>
    </row>
    <row r="191" spans="2:65" s="1" customFormat="1" ht="33" customHeight="1">
      <c r="B191" s="28"/>
      <c r="C191" s="149" t="s">
        <v>1398</v>
      </c>
      <c r="D191" s="149" t="s">
        <v>161</v>
      </c>
      <c r="E191" s="150" t="s">
        <v>1349</v>
      </c>
      <c r="F191" s="151" t="s">
        <v>1350</v>
      </c>
      <c r="G191" s="152" t="s">
        <v>263</v>
      </c>
      <c r="H191" s="153">
        <v>4</v>
      </c>
      <c r="I191" s="154"/>
      <c r="J191" s="155">
        <f t="shared" si="10"/>
        <v>0</v>
      </c>
      <c r="K191" s="156"/>
      <c r="L191" s="157"/>
      <c r="M191" s="158" t="s">
        <v>1</v>
      </c>
      <c r="N191" s="159" t="s">
        <v>40</v>
      </c>
      <c r="P191" s="145">
        <f t="shared" si="11"/>
        <v>0</v>
      </c>
      <c r="Q191" s="145">
        <v>5.0000000000000002E-5</v>
      </c>
      <c r="R191" s="145">
        <f t="shared" si="12"/>
        <v>2.0000000000000001E-4</v>
      </c>
      <c r="S191" s="145">
        <v>0</v>
      </c>
      <c r="T191" s="146">
        <f t="shared" si="13"/>
        <v>0</v>
      </c>
      <c r="AR191" s="147" t="s">
        <v>164</v>
      </c>
      <c r="AT191" s="147" t="s">
        <v>161</v>
      </c>
      <c r="AU191" s="147" t="s">
        <v>141</v>
      </c>
      <c r="AY191" s="13" t="s">
        <v>133</v>
      </c>
      <c r="BE191" s="148">
        <f t="shared" si="14"/>
        <v>0</v>
      </c>
      <c r="BF191" s="148">
        <f t="shared" si="15"/>
        <v>0</v>
      </c>
      <c r="BG191" s="148">
        <f t="shared" si="16"/>
        <v>0</v>
      </c>
      <c r="BH191" s="148">
        <f t="shared" si="17"/>
        <v>0</v>
      </c>
      <c r="BI191" s="148">
        <f t="shared" si="18"/>
        <v>0</v>
      </c>
      <c r="BJ191" s="13" t="s">
        <v>141</v>
      </c>
      <c r="BK191" s="148">
        <f t="shared" si="19"/>
        <v>0</v>
      </c>
      <c r="BL191" s="13" t="s">
        <v>140</v>
      </c>
      <c r="BM191" s="147" t="s">
        <v>1745</v>
      </c>
    </row>
    <row r="192" spans="2:65" s="1" customFormat="1" ht="33" customHeight="1">
      <c r="B192" s="28"/>
      <c r="C192" s="149" t="s">
        <v>1402</v>
      </c>
      <c r="D192" s="149" t="s">
        <v>161</v>
      </c>
      <c r="E192" s="150" t="s">
        <v>1353</v>
      </c>
      <c r="F192" s="151" t="s">
        <v>1354</v>
      </c>
      <c r="G192" s="152" t="s">
        <v>263</v>
      </c>
      <c r="H192" s="153">
        <v>1</v>
      </c>
      <c r="I192" s="154"/>
      <c r="J192" s="155">
        <f t="shared" si="10"/>
        <v>0</v>
      </c>
      <c r="K192" s="156"/>
      <c r="L192" s="157"/>
      <c r="M192" s="158" t="s">
        <v>1</v>
      </c>
      <c r="N192" s="159" t="s">
        <v>40</v>
      </c>
      <c r="P192" s="145">
        <f t="shared" si="11"/>
        <v>0</v>
      </c>
      <c r="Q192" s="145">
        <v>5.0000000000000002E-5</v>
      </c>
      <c r="R192" s="145">
        <f t="shared" si="12"/>
        <v>5.0000000000000002E-5</v>
      </c>
      <c r="S192" s="145">
        <v>0</v>
      </c>
      <c r="T192" s="146">
        <f t="shared" si="13"/>
        <v>0</v>
      </c>
      <c r="AR192" s="147" t="s">
        <v>164</v>
      </c>
      <c r="AT192" s="147" t="s">
        <v>161</v>
      </c>
      <c r="AU192" s="147" t="s">
        <v>141</v>
      </c>
      <c r="AY192" s="13" t="s">
        <v>133</v>
      </c>
      <c r="BE192" s="148">
        <f t="shared" si="14"/>
        <v>0</v>
      </c>
      <c r="BF192" s="148">
        <f t="shared" si="15"/>
        <v>0</v>
      </c>
      <c r="BG192" s="148">
        <f t="shared" si="16"/>
        <v>0</v>
      </c>
      <c r="BH192" s="148">
        <f t="shared" si="17"/>
        <v>0</v>
      </c>
      <c r="BI192" s="148">
        <f t="shared" si="18"/>
        <v>0</v>
      </c>
      <c r="BJ192" s="13" t="s">
        <v>141</v>
      </c>
      <c r="BK192" s="148">
        <f t="shared" si="19"/>
        <v>0</v>
      </c>
      <c r="BL192" s="13" t="s">
        <v>140</v>
      </c>
      <c r="BM192" s="147" t="s">
        <v>1746</v>
      </c>
    </row>
    <row r="193" spans="2:65" s="1" customFormat="1" ht="33" customHeight="1">
      <c r="B193" s="28"/>
      <c r="C193" s="149" t="s">
        <v>493</v>
      </c>
      <c r="D193" s="149" t="s">
        <v>161</v>
      </c>
      <c r="E193" s="150" t="s">
        <v>1747</v>
      </c>
      <c r="F193" s="151" t="s">
        <v>1748</v>
      </c>
      <c r="G193" s="152" t="s">
        <v>263</v>
      </c>
      <c r="H193" s="153">
        <v>6</v>
      </c>
      <c r="I193" s="154"/>
      <c r="J193" s="155">
        <f t="shared" si="10"/>
        <v>0</v>
      </c>
      <c r="K193" s="156"/>
      <c r="L193" s="157"/>
      <c r="M193" s="158" t="s">
        <v>1</v>
      </c>
      <c r="N193" s="159" t="s">
        <v>40</v>
      </c>
      <c r="P193" s="145">
        <f t="shared" si="11"/>
        <v>0</v>
      </c>
      <c r="Q193" s="145">
        <v>4.0000000000000003E-5</v>
      </c>
      <c r="R193" s="145">
        <f t="shared" si="12"/>
        <v>2.4000000000000003E-4</v>
      </c>
      <c r="S193" s="145">
        <v>0</v>
      </c>
      <c r="T193" s="146">
        <f t="shared" si="13"/>
        <v>0</v>
      </c>
      <c r="AR193" s="147" t="s">
        <v>164</v>
      </c>
      <c r="AT193" s="147" t="s">
        <v>161</v>
      </c>
      <c r="AU193" s="147" t="s">
        <v>141</v>
      </c>
      <c r="AY193" s="13" t="s">
        <v>133</v>
      </c>
      <c r="BE193" s="148">
        <f t="shared" si="14"/>
        <v>0</v>
      </c>
      <c r="BF193" s="148">
        <f t="shared" si="15"/>
        <v>0</v>
      </c>
      <c r="BG193" s="148">
        <f t="shared" si="16"/>
        <v>0</v>
      </c>
      <c r="BH193" s="148">
        <f t="shared" si="17"/>
        <v>0</v>
      </c>
      <c r="BI193" s="148">
        <f t="shared" si="18"/>
        <v>0</v>
      </c>
      <c r="BJ193" s="13" t="s">
        <v>141</v>
      </c>
      <c r="BK193" s="148">
        <f t="shared" si="19"/>
        <v>0</v>
      </c>
      <c r="BL193" s="13" t="s">
        <v>140</v>
      </c>
      <c r="BM193" s="147" t="s">
        <v>1749</v>
      </c>
    </row>
    <row r="194" spans="2:65" s="1" customFormat="1" ht="33" customHeight="1">
      <c r="B194" s="28"/>
      <c r="C194" s="149" t="s">
        <v>497</v>
      </c>
      <c r="D194" s="149" t="s">
        <v>161</v>
      </c>
      <c r="E194" s="150" t="s">
        <v>1357</v>
      </c>
      <c r="F194" s="151" t="s">
        <v>1750</v>
      </c>
      <c r="G194" s="152" t="s">
        <v>263</v>
      </c>
      <c r="H194" s="153">
        <v>3</v>
      </c>
      <c r="I194" s="154"/>
      <c r="J194" s="155">
        <f t="shared" si="10"/>
        <v>0</v>
      </c>
      <c r="K194" s="156"/>
      <c r="L194" s="157"/>
      <c r="M194" s="158" t="s">
        <v>1</v>
      </c>
      <c r="N194" s="159" t="s">
        <v>40</v>
      </c>
      <c r="P194" s="145">
        <f t="shared" si="11"/>
        <v>0</v>
      </c>
      <c r="Q194" s="145">
        <v>8.0000000000000007E-5</v>
      </c>
      <c r="R194" s="145">
        <f t="shared" si="12"/>
        <v>2.4000000000000003E-4</v>
      </c>
      <c r="S194" s="145">
        <v>0</v>
      </c>
      <c r="T194" s="146">
        <f t="shared" si="13"/>
        <v>0</v>
      </c>
      <c r="AR194" s="147" t="s">
        <v>164</v>
      </c>
      <c r="AT194" s="147" t="s">
        <v>161</v>
      </c>
      <c r="AU194" s="147" t="s">
        <v>141</v>
      </c>
      <c r="AY194" s="13" t="s">
        <v>133</v>
      </c>
      <c r="BE194" s="148">
        <f t="shared" si="14"/>
        <v>0</v>
      </c>
      <c r="BF194" s="148">
        <f t="shared" si="15"/>
        <v>0</v>
      </c>
      <c r="BG194" s="148">
        <f t="shared" si="16"/>
        <v>0</v>
      </c>
      <c r="BH194" s="148">
        <f t="shared" si="17"/>
        <v>0</v>
      </c>
      <c r="BI194" s="148">
        <f t="shared" si="18"/>
        <v>0</v>
      </c>
      <c r="BJ194" s="13" t="s">
        <v>141</v>
      </c>
      <c r="BK194" s="148">
        <f t="shared" si="19"/>
        <v>0</v>
      </c>
      <c r="BL194" s="13" t="s">
        <v>140</v>
      </c>
      <c r="BM194" s="147" t="s">
        <v>1751</v>
      </c>
    </row>
    <row r="195" spans="2:65" s="1" customFormat="1" ht="33" customHeight="1">
      <c r="B195" s="28"/>
      <c r="C195" s="149" t="s">
        <v>513</v>
      </c>
      <c r="D195" s="149" t="s">
        <v>161</v>
      </c>
      <c r="E195" s="150" t="s">
        <v>1752</v>
      </c>
      <c r="F195" s="151" t="s">
        <v>1753</v>
      </c>
      <c r="G195" s="152" t="s">
        <v>263</v>
      </c>
      <c r="H195" s="153">
        <v>2</v>
      </c>
      <c r="I195" s="154"/>
      <c r="J195" s="155">
        <f t="shared" si="10"/>
        <v>0</v>
      </c>
      <c r="K195" s="156"/>
      <c r="L195" s="157"/>
      <c r="M195" s="158" t="s">
        <v>1</v>
      </c>
      <c r="N195" s="159" t="s">
        <v>40</v>
      </c>
      <c r="P195" s="145">
        <f t="shared" si="11"/>
        <v>0</v>
      </c>
      <c r="Q195" s="145">
        <v>1.6000000000000001E-4</v>
      </c>
      <c r="R195" s="145">
        <f t="shared" si="12"/>
        <v>3.2000000000000003E-4</v>
      </c>
      <c r="S195" s="145">
        <v>0</v>
      </c>
      <c r="T195" s="146">
        <f t="shared" si="13"/>
        <v>0</v>
      </c>
      <c r="AR195" s="147" t="s">
        <v>164</v>
      </c>
      <c r="AT195" s="147" t="s">
        <v>161</v>
      </c>
      <c r="AU195" s="147" t="s">
        <v>141</v>
      </c>
      <c r="AY195" s="13" t="s">
        <v>133</v>
      </c>
      <c r="BE195" s="148">
        <f t="shared" si="14"/>
        <v>0</v>
      </c>
      <c r="BF195" s="148">
        <f t="shared" si="15"/>
        <v>0</v>
      </c>
      <c r="BG195" s="148">
        <f t="shared" si="16"/>
        <v>0</v>
      </c>
      <c r="BH195" s="148">
        <f t="shared" si="17"/>
        <v>0</v>
      </c>
      <c r="BI195" s="148">
        <f t="shared" si="18"/>
        <v>0</v>
      </c>
      <c r="BJ195" s="13" t="s">
        <v>141</v>
      </c>
      <c r="BK195" s="148">
        <f t="shared" si="19"/>
        <v>0</v>
      </c>
      <c r="BL195" s="13" t="s">
        <v>140</v>
      </c>
      <c r="BM195" s="147" t="s">
        <v>1754</v>
      </c>
    </row>
    <row r="196" spans="2:65" s="1" customFormat="1" ht="24.2" customHeight="1">
      <c r="B196" s="28"/>
      <c r="C196" s="149" t="s">
        <v>517</v>
      </c>
      <c r="D196" s="149" t="s">
        <v>161</v>
      </c>
      <c r="E196" s="150" t="s">
        <v>1755</v>
      </c>
      <c r="F196" s="151" t="s">
        <v>1756</v>
      </c>
      <c r="G196" s="152" t="s">
        <v>263</v>
      </c>
      <c r="H196" s="153">
        <v>2</v>
      </c>
      <c r="I196" s="154"/>
      <c r="J196" s="155">
        <f t="shared" si="10"/>
        <v>0</v>
      </c>
      <c r="K196" s="156"/>
      <c r="L196" s="157"/>
      <c r="M196" s="158" t="s">
        <v>1</v>
      </c>
      <c r="N196" s="159" t="s">
        <v>40</v>
      </c>
      <c r="P196" s="145">
        <f t="shared" si="11"/>
        <v>0</v>
      </c>
      <c r="Q196" s="145">
        <v>4.2000000000000002E-4</v>
      </c>
      <c r="R196" s="145">
        <f t="shared" si="12"/>
        <v>8.4000000000000003E-4</v>
      </c>
      <c r="S196" s="145">
        <v>0</v>
      </c>
      <c r="T196" s="146">
        <f t="shared" si="13"/>
        <v>0</v>
      </c>
      <c r="AR196" s="147" t="s">
        <v>164</v>
      </c>
      <c r="AT196" s="147" t="s">
        <v>161</v>
      </c>
      <c r="AU196" s="147" t="s">
        <v>141</v>
      </c>
      <c r="AY196" s="13" t="s">
        <v>133</v>
      </c>
      <c r="BE196" s="148">
        <f t="shared" si="14"/>
        <v>0</v>
      </c>
      <c r="BF196" s="148">
        <f t="shared" si="15"/>
        <v>0</v>
      </c>
      <c r="BG196" s="148">
        <f t="shared" si="16"/>
        <v>0</v>
      </c>
      <c r="BH196" s="148">
        <f t="shared" si="17"/>
        <v>0</v>
      </c>
      <c r="BI196" s="148">
        <f t="shared" si="18"/>
        <v>0</v>
      </c>
      <c r="BJ196" s="13" t="s">
        <v>141</v>
      </c>
      <c r="BK196" s="148">
        <f t="shared" si="19"/>
        <v>0</v>
      </c>
      <c r="BL196" s="13" t="s">
        <v>140</v>
      </c>
      <c r="BM196" s="147" t="s">
        <v>1757</v>
      </c>
    </row>
    <row r="197" spans="2:65" s="1" customFormat="1" ht="24.2" customHeight="1">
      <c r="B197" s="28"/>
      <c r="C197" s="149" t="s">
        <v>1151</v>
      </c>
      <c r="D197" s="149" t="s">
        <v>161</v>
      </c>
      <c r="E197" s="150" t="s">
        <v>1336</v>
      </c>
      <c r="F197" s="151" t="s">
        <v>1337</v>
      </c>
      <c r="G197" s="152" t="s">
        <v>1338</v>
      </c>
      <c r="H197" s="153">
        <v>10</v>
      </c>
      <c r="I197" s="154"/>
      <c r="J197" s="155">
        <f t="shared" si="10"/>
        <v>0</v>
      </c>
      <c r="K197" s="156"/>
      <c r="L197" s="157"/>
      <c r="M197" s="158" t="s">
        <v>1</v>
      </c>
      <c r="N197" s="159" t="s">
        <v>40</v>
      </c>
      <c r="P197" s="145">
        <f t="shared" si="11"/>
        <v>0</v>
      </c>
      <c r="Q197" s="145">
        <v>1.9000000000000001E-4</v>
      </c>
      <c r="R197" s="145">
        <f t="shared" si="12"/>
        <v>1.9000000000000002E-3</v>
      </c>
      <c r="S197" s="145">
        <v>0</v>
      </c>
      <c r="T197" s="146">
        <f t="shared" si="13"/>
        <v>0</v>
      </c>
      <c r="AR197" s="147" t="s">
        <v>164</v>
      </c>
      <c r="AT197" s="147" t="s">
        <v>161</v>
      </c>
      <c r="AU197" s="147" t="s">
        <v>141</v>
      </c>
      <c r="AY197" s="13" t="s">
        <v>133</v>
      </c>
      <c r="BE197" s="148">
        <f t="shared" si="14"/>
        <v>0</v>
      </c>
      <c r="BF197" s="148">
        <f t="shared" si="15"/>
        <v>0</v>
      </c>
      <c r="BG197" s="148">
        <f t="shared" si="16"/>
        <v>0</v>
      </c>
      <c r="BH197" s="148">
        <f t="shared" si="17"/>
        <v>0</v>
      </c>
      <c r="BI197" s="148">
        <f t="shared" si="18"/>
        <v>0</v>
      </c>
      <c r="BJ197" s="13" t="s">
        <v>141</v>
      </c>
      <c r="BK197" s="148">
        <f t="shared" si="19"/>
        <v>0</v>
      </c>
      <c r="BL197" s="13" t="s">
        <v>140</v>
      </c>
      <c r="BM197" s="147" t="s">
        <v>1758</v>
      </c>
    </row>
    <row r="198" spans="2:65" s="11" customFormat="1" ht="22.9" customHeight="1">
      <c r="B198" s="123"/>
      <c r="D198" s="124" t="s">
        <v>73</v>
      </c>
      <c r="E198" s="133" t="s">
        <v>1759</v>
      </c>
      <c r="F198" s="133" t="s">
        <v>1760</v>
      </c>
      <c r="I198" s="126"/>
      <c r="J198" s="134">
        <f>BK198</f>
        <v>0</v>
      </c>
      <c r="L198" s="123"/>
      <c r="M198" s="128"/>
      <c r="P198" s="129">
        <f>SUM(P199:P200)</f>
        <v>0</v>
      </c>
      <c r="R198" s="129">
        <f>SUM(R199:R200)</f>
        <v>7.8446000000000006E-4</v>
      </c>
      <c r="T198" s="130">
        <f>SUM(T199:T200)</f>
        <v>0</v>
      </c>
      <c r="AR198" s="124" t="s">
        <v>141</v>
      </c>
      <c r="AT198" s="131" t="s">
        <v>73</v>
      </c>
      <c r="AU198" s="131" t="s">
        <v>82</v>
      </c>
      <c r="AY198" s="124" t="s">
        <v>133</v>
      </c>
      <c r="BK198" s="132">
        <f>SUM(BK199:BK200)</f>
        <v>0</v>
      </c>
    </row>
    <row r="199" spans="2:65" s="1" customFormat="1" ht="24.2" customHeight="1">
      <c r="B199" s="28"/>
      <c r="C199" s="135" t="s">
        <v>509</v>
      </c>
      <c r="D199" s="135" t="s">
        <v>136</v>
      </c>
      <c r="E199" s="136" t="s">
        <v>1761</v>
      </c>
      <c r="F199" s="137" t="s">
        <v>1762</v>
      </c>
      <c r="G199" s="138" t="s">
        <v>1763</v>
      </c>
      <c r="H199" s="139">
        <v>1</v>
      </c>
      <c r="I199" s="140"/>
      <c r="J199" s="141">
        <f>ROUND(I199*H199,2)</f>
        <v>0</v>
      </c>
      <c r="K199" s="142"/>
      <c r="L199" s="28"/>
      <c r="M199" s="143" t="s">
        <v>1</v>
      </c>
      <c r="N199" s="144" t="s">
        <v>40</v>
      </c>
      <c r="P199" s="145">
        <f>O199*H199</f>
        <v>0</v>
      </c>
      <c r="Q199" s="145">
        <v>1.3999999999999999E-4</v>
      </c>
      <c r="R199" s="145">
        <f>Q199*H199</f>
        <v>1.3999999999999999E-4</v>
      </c>
      <c r="S199" s="145">
        <v>0</v>
      </c>
      <c r="T199" s="146">
        <f>S199*H199</f>
        <v>0</v>
      </c>
      <c r="AR199" s="147" t="s">
        <v>211</v>
      </c>
      <c r="AT199" s="147" t="s">
        <v>136</v>
      </c>
      <c r="AU199" s="147" t="s">
        <v>141</v>
      </c>
      <c r="AY199" s="13" t="s">
        <v>133</v>
      </c>
      <c r="BE199" s="148">
        <f>IF(N199="základná",J199,0)</f>
        <v>0</v>
      </c>
      <c r="BF199" s="148">
        <f>IF(N199="znížená",J199,0)</f>
        <v>0</v>
      </c>
      <c r="BG199" s="148">
        <f>IF(N199="zákl. prenesená",J199,0)</f>
        <v>0</v>
      </c>
      <c r="BH199" s="148">
        <f>IF(N199="zníž. prenesená",J199,0)</f>
        <v>0</v>
      </c>
      <c r="BI199" s="148">
        <f>IF(N199="nulová",J199,0)</f>
        <v>0</v>
      </c>
      <c r="BJ199" s="13" t="s">
        <v>141</v>
      </c>
      <c r="BK199" s="148">
        <f>ROUND(I199*H199,2)</f>
        <v>0</v>
      </c>
      <c r="BL199" s="13" t="s">
        <v>211</v>
      </c>
      <c r="BM199" s="147" t="s">
        <v>1764</v>
      </c>
    </row>
    <row r="200" spans="2:65" s="1" customFormat="1" ht="16.5" customHeight="1">
      <c r="B200" s="28"/>
      <c r="C200" s="135" t="s">
        <v>1765</v>
      </c>
      <c r="D200" s="135" t="s">
        <v>136</v>
      </c>
      <c r="E200" s="136" t="s">
        <v>1766</v>
      </c>
      <c r="F200" s="137" t="s">
        <v>1767</v>
      </c>
      <c r="G200" s="138" t="s">
        <v>1768</v>
      </c>
      <c r="H200" s="139">
        <v>1</v>
      </c>
      <c r="I200" s="140"/>
      <c r="J200" s="141">
        <f>ROUND(I200*H200,2)</f>
        <v>0</v>
      </c>
      <c r="K200" s="142"/>
      <c r="L200" s="28"/>
      <c r="M200" s="143" t="s">
        <v>1</v>
      </c>
      <c r="N200" s="144" t="s">
        <v>40</v>
      </c>
      <c r="P200" s="145">
        <f>O200*H200</f>
        <v>0</v>
      </c>
      <c r="Q200" s="145">
        <v>6.4446000000000002E-4</v>
      </c>
      <c r="R200" s="145">
        <f>Q200*H200</f>
        <v>6.4446000000000002E-4</v>
      </c>
      <c r="S200" s="145">
        <v>0</v>
      </c>
      <c r="T200" s="146">
        <f>S200*H200</f>
        <v>0</v>
      </c>
      <c r="AR200" s="147" t="s">
        <v>211</v>
      </c>
      <c r="AT200" s="147" t="s">
        <v>136</v>
      </c>
      <c r="AU200" s="147" t="s">
        <v>141</v>
      </c>
      <c r="AY200" s="13" t="s">
        <v>133</v>
      </c>
      <c r="BE200" s="148">
        <f>IF(N200="základná",J200,0)</f>
        <v>0</v>
      </c>
      <c r="BF200" s="148">
        <f>IF(N200="znížená",J200,0)</f>
        <v>0</v>
      </c>
      <c r="BG200" s="148">
        <f>IF(N200="zákl. prenesená",J200,0)</f>
        <v>0</v>
      </c>
      <c r="BH200" s="148">
        <f>IF(N200="zníž. prenesená",J200,0)</f>
        <v>0</v>
      </c>
      <c r="BI200" s="148">
        <f>IF(N200="nulová",J200,0)</f>
        <v>0</v>
      </c>
      <c r="BJ200" s="13" t="s">
        <v>141</v>
      </c>
      <c r="BK200" s="148">
        <f>ROUND(I200*H200,2)</f>
        <v>0</v>
      </c>
      <c r="BL200" s="13" t="s">
        <v>211</v>
      </c>
      <c r="BM200" s="147" t="s">
        <v>1769</v>
      </c>
    </row>
    <row r="201" spans="2:65" s="11" customFormat="1" ht="25.9" customHeight="1">
      <c r="B201" s="123"/>
      <c r="D201" s="124" t="s">
        <v>73</v>
      </c>
      <c r="E201" s="125" t="s">
        <v>161</v>
      </c>
      <c r="F201" s="125" t="s">
        <v>1419</v>
      </c>
      <c r="I201" s="126"/>
      <c r="J201" s="127">
        <f>BK201</f>
        <v>0</v>
      </c>
      <c r="L201" s="123"/>
      <c r="M201" s="128"/>
      <c r="P201" s="129">
        <f>P202</f>
        <v>0</v>
      </c>
      <c r="R201" s="129">
        <f>R202</f>
        <v>5.228199E-2</v>
      </c>
      <c r="T201" s="130">
        <f>T202</f>
        <v>0</v>
      </c>
      <c r="AR201" s="124" t="s">
        <v>419</v>
      </c>
      <c r="AT201" s="131" t="s">
        <v>73</v>
      </c>
      <c r="AU201" s="131" t="s">
        <v>74</v>
      </c>
      <c r="AY201" s="124" t="s">
        <v>133</v>
      </c>
      <c r="BK201" s="132">
        <f>BK202</f>
        <v>0</v>
      </c>
    </row>
    <row r="202" spans="2:65" s="11" customFormat="1" ht="22.9" customHeight="1">
      <c r="B202" s="123"/>
      <c r="D202" s="124" t="s">
        <v>73</v>
      </c>
      <c r="E202" s="133" t="s">
        <v>1426</v>
      </c>
      <c r="F202" s="133" t="s">
        <v>1427</v>
      </c>
      <c r="I202" s="126"/>
      <c r="J202" s="134">
        <f>BK202</f>
        <v>0</v>
      </c>
      <c r="L202" s="123"/>
      <c r="M202" s="128"/>
      <c r="P202" s="129">
        <f>SUM(P203:P218)</f>
        <v>0</v>
      </c>
      <c r="R202" s="129">
        <f>SUM(R203:R218)</f>
        <v>5.228199E-2</v>
      </c>
      <c r="T202" s="130">
        <f>SUM(T203:T218)</f>
        <v>0</v>
      </c>
      <c r="AR202" s="124" t="s">
        <v>419</v>
      </c>
      <c r="AT202" s="131" t="s">
        <v>73</v>
      </c>
      <c r="AU202" s="131" t="s">
        <v>82</v>
      </c>
      <c r="AY202" s="124" t="s">
        <v>133</v>
      </c>
      <c r="BK202" s="132">
        <f>SUM(BK203:BK218)</f>
        <v>0</v>
      </c>
    </row>
    <row r="203" spans="2:65" s="1" customFormat="1" ht="16.5" customHeight="1">
      <c r="B203" s="28"/>
      <c r="C203" s="135" t="s">
        <v>1191</v>
      </c>
      <c r="D203" s="135" t="s">
        <v>136</v>
      </c>
      <c r="E203" s="136" t="s">
        <v>1534</v>
      </c>
      <c r="F203" s="137" t="s">
        <v>1535</v>
      </c>
      <c r="G203" s="138" t="s">
        <v>180</v>
      </c>
      <c r="H203" s="139">
        <v>46</v>
      </c>
      <c r="I203" s="140"/>
      <c r="J203" s="141">
        <f t="shared" ref="J203:J218" si="20">ROUND(I203*H203,2)</f>
        <v>0</v>
      </c>
      <c r="K203" s="142"/>
      <c r="L203" s="28"/>
      <c r="M203" s="143" t="s">
        <v>1</v>
      </c>
      <c r="N203" s="144" t="s">
        <v>40</v>
      </c>
      <c r="P203" s="145">
        <f t="shared" ref="P203:P218" si="21">O203*H203</f>
        <v>0</v>
      </c>
      <c r="Q203" s="145">
        <v>0</v>
      </c>
      <c r="R203" s="145">
        <f t="shared" ref="R203:R218" si="22">Q203*H203</f>
        <v>0</v>
      </c>
      <c r="S203" s="145">
        <v>0</v>
      </c>
      <c r="T203" s="146">
        <f t="shared" ref="T203:T218" si="23">S203*H203</f>
        <v>0</v>
      </c>
      <c r="AR203" s="147" t="s">
        <v>1091</v>
      </c>
      <c r="AT203" s="147" t="s">
        <v>136</v>
      </c>
      <c r="AU203" s="147" t="s">
        <v>141</v>
      </c>
      <c r="AY203" s="13" t="s">
        <v>133</v>
      </c>
      <c r="BE203" s="148">
        <f t="shared" ref="BE203:BE218" si="24">IF(N203="základná",J203,0)</f>
        <v>0</v>
      </c>
      <c r="BF203" s="148">
        <f t="shared" ref="BF203:BF218" si="25">IF(N203="znížená",J203,0)</f>
        <v>0</v>
      </c>
      <c r="BG203" s="148">
        <f t="shared" ref="BG203:BG218" si="26">IF(N203="zákl. prenesená",J203,0)</f>
        <v>0</v>
      </c>
      <c r="BH203" s="148">
        <f t="shared" ref="BH203:BH218" si="27">IF(N203="zníž. prenesená",J203,0)</f>
        <v>0</v>
      </c>
      <c r="BI203" s="148">
        <f t="shared" ref="BI203:BI218" si="28">IF(N203="nulová",J203,0)</f>
        <v>0</v>
      </c>
      <c r="BJ203" s="13" t="s">
        <v>141</v>
      </c>
      <c r="BK203" s="148">
        <f t="shared" ref="BK203:BK218" si="29">ROUND(I203*H203,2)</f>
        <v>0</v>
      </c>
      <c r="BL203" s="13" t="s">
        <v>1091</v>
      </c>
      <c r="BM203" s="147" t="s">
        <v>1770</v>
      </c>
    </row>
    <row r="204" spans="2:65" s="1" customFormat="1" ht="16.5" customHeight="1">
      <c r="B204" s="28"/>
      <c r="C204" s="135" t="s">
        <v>804</v>
      </c>
      <c r="D204" s="135" t="s">
        <v>136</v>
      </c>
      <c r="E204" s="136" t="s">
        <v>1771</v>
      </c>
      <c r="F204" s="137" t="s">
        <v>1772</v>
      </c>
      <c r="G204" s="138" t="s">
        <v>1773</v>
      </c>
      <c r="H204" s="139">
        <v>1</v>
      </c>
      <c r="I204" s="140"/>
      <c r="J204" s="141">
        <f t="shared" si="20"/>
        <v>0</v>
      </c>
      <c r="K204" s="142"/>
      <c r="L204" s="28"/>
      <c r="M204" s="143" t="s">
        <v>1</v>
      </c>
      <c r="N204" s="144" t="s">
        <v>40</v>
      </c>
      <c r="P204" s="145">
        <f t="shared" si="21"/>
        <v>0</v>
      </c>
      <c r="Q204" s="145">
        <v>0</v>
      </c>
      <c r="R204" s="145">
        <f t="shared" si="22"/>
        <v>0</v>
      </c>
      <c r="S204" s="145">
        <v>0</v>
      </c>
      <c r="T204" s="146">
        <f t="shared" si="23"/>
        <v>0</v>
      </c>
      <c r="AR204" s="147" t="s">
        <v>1091</v>
      </c>
      <c r="AT204" s="147" t="s">
        <v>136</v>
      </c>
      <c r="AU204" s="147" t="s">
        <v>141</v>
      </c>
      <c r="AY204" s="13" t="s">
        <v>133</v>
      </c>
      <c r="BE204" s="148">
        <f t="shared" si="24"/>
        <v>0</v>
      </c>
      <c r="BF204" s="148">
        <f t="shared" si="25"/>
        <v>0</v>
      </c>
      <c r="BG204" s="148">
        <f t="shared" si="26"/>
        <v>0</v>
      </c>
      <c r="BH204" s="148">
        <f t="shared" si="27"/>
        <v>0</v>
      </c>
      <c r="BI204" s="148">
        <f t="shared" si="28"/>
        <v>0</v>
      </c>
      <c r="BJ204" s="13" t="s">
        <v>141</v>
      </c>
      <c r="BK204" s="148">
        <f t="shared" si="29"/>
        <v>0</v>
      </c>
      <c r="BL204" s="13" t="s">
        <v>1091</v>
      </c>
      <c r="BM204" s="147" t="s">
        <v>1774</v>
      </c>
    </row>
    <row r="205" spans="2:65" s="1" customFormat="1" ht="24.2" customHeight="1">
      <c r="B205" s="28"/>
      <c r="C205" s="135" t="s">
        <v>808</v>
      </c>
      <c r="D205" s="135" t="s">
        <v>136</v>
      </c>
      <c r="E205" s="136" t="s">
        <v>1775</v>
      </c>
      <c r="F205" s="137" t="s">
        <v>1776</v>
      </c>
      <c r="G205" s="138" t="s">
        <v>180</v>
      </c>
      <c r="H205" s="139">
        <v>40</v>
      </c>
      <c r="I205" s="140"/>
      <c r="J205" s="141">
        <f t="shared" si="20"/>
        <v>0</v>
      </c>
      <c r="K205" s="142"/>
      <c r="L205" s="28"/>
      <c r="M205" s="143" t="s">
        <v>1</v>
      </c>
      <c r="N205" s="144" t="s">
        <v>40</v>
      </c>
      <c r="P205" s="145">
        <f t="shared" si="21"/>
        <v>0</v>
      </c>
      <c r="Q205" s="145">
        <v>0</v>
      </c>
      <c r="R205" s="145">
        <f t="shared" si="22"/>
        <v>0</v>
      </c>
      <c r="S205" s="145">
        <v>0</v>
      </c>
      <c r="T205" s="146">
        <f t="shared" si="23"/>
        <v>0</v>
      </c>
      <c r="AR205" s="147" t="s">
        <v>1091</v>
      </c>
      <c r="AT205" s="147" t="s">
        <v>136</v>
      </c>
      <c r="AU205" s="147" t="s">
        <v>141</v>
      </c>
      <c r="AY205" s="13" t="s">
        <v>133</v>
      </c>
      <c r="BE205" s="148">
        <f t="shared" si="24"/>
        <v>0</v>
      </c>
      <c r="BF205" s="148">
        <f t="shared" si="25"/>
        <v>0</v>
      </c>
      <c r="BG205" s="148">
        <f t="shared" si="26"/>
        <v>0</v>
      </c>
      <c r="BH205" s="148">
        <f t="shared" si="27"/>
        <v>0</v>
      </c>
      <c r="BI205" s="148">
        <f t="shared" si="28"/>
        <v>0</v>
      </c>
      <c r="BJ205" s="13" t="s">
        <v>141</v>
      </c>
      <c r="BK205" s="148">
        <f t="shared" si="29"/>
        <v>0</v>
      </c>
      <c r="BL205" s="13" t="s">
        <v>1091</v>
      </c>
      <c r="BM205" s="147" t="s">
        <v>1777</v>
      </c>
    </row>
    <row r="206" spans="2:65" s="1" customFormat="1" ht="16.5" customHeight="1">
      <c r="B206" s="28"/>
      <c r="C206" s="135" t="s">
        <v>1175</v>
      </c>
      <c r="D206" s="135" t="s">
        <v>136</v>
      </c>
      <c r="E206" s="136" t="s">
        <v>1778</v>
      </c>
      <c r="F206" s="137" t="s">
        <v>1779</v>
      </c>
      <c r="G206" s="138" t="s">
        <v>263</v>
      </c>
      <c r="H206" s="139">
        <v>19</v>
      </c>
      <c r="I206" s="140"/>
      <c r="J206" s="141">
        <f t="shared" si="20"/>
        <v>0</v>
      </c>
      <c r="K206" s="142"/>
      <c r="L206" s="28"/>
      <c r="M206" s="143" t="s">
        <v>1</v>
      </c>
      <c r="N206" s="144" t="s">
        <v>40</v>
      </c>
      <c r="P206" s="145">
        <f t="shared" si="21"/>
        <v>0</v>
      </c>
      <c r="Q206" s="145">
        <v>0</v>
      </c>
      <c r="R206" s="145">
        <f t="shared" si="22"/>
        <v>0</v>
      </c>
      <c r="S206" s="145">
        <v>0</v>
      </c>
      <c r="T206" s="146">
        <f t="shared" si="23"/>
        <v>0</v>
      </c>
      <c r="AR206" s="147" t="s">
        <v>1091</v>
      </c>
      <c r="AT206" s="147" t="s">
        <v>136</v>
      </c>
      <c r="AU206" s="147" t="s">
        <v>141</v>
      </c>
      <c r="AY206" s="13" t="s">
        <v>133</v>
      </c>
      <c r="BE206" s="148">
        <f t="shared" si="24"/>
        <v>0</v>
      </c>
      <c r="BF206" s="148">
        <f t="shared" si="25"/>
        <v>0</v>
      </c>
      <c r="BG206" s="148">
        <f t="shared" si="26"/>
        <v>0</v>
      </c>
      <c r="BH206" s="148">
        <f t="shared" si="27"/>
        <v>0</v>
      </c>
      <c r="BI206" s="148">
        <f t="shared" si="28"/>
        <v>0</v>
      </c>
      <c r="BJ206" s="13" t="s">
        <v>141</v>
      </c>
      <c r="BK206" s="148">
        <f t="shared" si="29"/>
        <v>0</v>
      </c>
      <c r="BL206" s="13" t="s">
        <v>1091</v>
      </c>
      <c r="BM206" s="147" t="s">
        <v>1780</v>
      </c>
    </row>
    <row r="207" spans="2:65" s="1" customFormat="1" ht="24.2" customHeight="1">
      <c r="B207" s="28"/>
      <c r="C207" s="149" t="s">
        <v>1179</v>
      </c>
      <c r="D207" s="149" t="s">
        <v>161</v>
      </c>
      <c r="E207" s="150" t="s">
        <v>1781</v>
      </c>
      <c r="F207" s="151" t="s">
        <v>1782</v>
      </c>
      <c r="G207" s="152" t="s">
        <v>263</v>
      </c>
      <c r="H207" s="153">
        <v>19</v>
      </c>
      <c r="I207" s="154"/>
      <c r="J207" s="155">
        <f t="shared" si="20"/>
        <v>0</v>
      </c>
      <c r="K207" s="156"/>
      <c r="L207" s="157"/>
      <c r="M207" s="158" t="s">
        <v>1</v>
      </c>
      <c r="N207" s="159" t="s">
        <v>40</v>
      </c>
      <c r="P207" s="145">
        <f t="shared" si="21"/>
        <v>0</v>
      </c>
      <c r="Q207" s="145">
        <v>2.5799999999999998E-3</v>
      </c>
      <c r="R207" s="145">
        <f t="shared" si="22"/>
        <v>4.9019999999999994E-2</v>
      </c>
      <c r="S207" s="145">
        <v>0</v>
      </c>
      <c r="T207" s="146">
        <f t="shared" si="23"/>
        <v>0</v>
      </c>
      <c r="AR207" s="147" t="s">
        <v>770</v>
      </c>
      <c r="AT207" s="147" t="s">
        <v>161</v>
      </c>
      <c r="AU207" s="147" t="s">
        <v>141</v>
      </c>
      <c r="AY207" s="13" t="s">
        <v>133</v>
      </c>
      <c r="BE207" s="148">
        <f t="shared" si="24"/>
        <v>0</v>
      </c>
      <c r="BF207" s="148">
        <f t="shared" si="25"/>
        <v>0</v>
      </c>
      <c r="BG207" s="148">
        <f t="shared" si="26"/>
        <v>0</v>
      </c>
      <c r="BH207" s="148">
        <f t="shared" si="27"/>
        <v>0</v>
      </c>
      <c r="BI207" s="148">
        <f t="shared" si="28"/>
        <v>0</v>
      </c>
      <c r="BJ207" s="13" t="s">
        <v>141</v>
      </c>
      <c r="BK207" s="148">
        <f t="shared" si="29"/>
        <v>0</v>
      </c>
      <c r="BL207" s="13" t="s">
        <v>770</v>
      </c>
      <c r="BM207" s="147" t="s">
        <v>1783</v>
      </c>
    </row>
    <row r="208" spans="2:65" s="1" customFormat="1" ht="16.5" customHeight="1">
      <c r="B208" s="28"/>
      <c r="C208" s="135" t="s">
        <v>430</v>
      </c>
      <c r="D208" s="135" t="s">
        <v>136</v>
      </c>
      <c r="E208" s="136" t="s">
        <v>1784</v>
      </c>
      <c r="F208" s="137" t="s">
        <v>1785</v>
      </c>
      <c r="G208" s="138" t="s">
        <v>263</v>
      </c>
      <c r="H208" s="139">
        <v>3</v>
      </c>
      <c r="I208" s="140"/>
      <c r="J208" s="141">
        <f t="shared" si="20"/>
        <v>0</v>
      </c>
      <c r="K208" s="142"/>
      <c r="L208" s="28"/>
      <c r="M208" s="143" t="s">
        <v>1</v>
      </c>
      <c r="N208" s="144" t="s">
        <v>40</v>
      </c>
      <c r="P208" s="145">
        <f t="shared" si="21"/>
        <v>0</v>
      </c>
      <c r="Q208" s="145">
        <v>0</v>
      </c>
      <c r="R208" s="145">
        <f t="shared" si="22"/>
        <v>0</v>
      </c>
      <c r="S208" s="145">
        <v>0</v>
      </c>
      <c r="T208" s="146">
        <f t="shared" si="23"/>
        <v>0</v>
      </c>
      <c r="AR208" s="147" t="s">
        <v>1091</v>
      </c>
      <c r="AT208" s="147" t="s">
        <v>136</v>
      </c>
      <c r="AU208" s="147" t="s">
        <v>141</v>
      </c>
      <c r="AY208" s="13" t="s">
        <v>133</v>
      </c>
      <c r="BE208" s="148">
        <f t="shared" si="24"/>
        <v>0</v>
      </c>
      <c r="BF208" s="148">
        <f t="shared" si="25"/>
        <v>0</v>
      </c>
      <c r="BG208" s="148">
        <f t="shared" si="26"/>
        <v>0</v>
      </c>
      <c r="BH208" s="148">
        <f t="shared" si="27"/>
        <v>0</v>
      </c>
      <c r="BI208" s="148">
        <f t="shared" si="28"/>
        <v>0</v>
      </c>
      <c r="BJ208" s="13" t="s">
        <v>141</v>
      </c>
      <c r="BK208" s="148">
        <f t="shared" si="29"/>
        <v>0</v>
      </c>
      <c r="BL208" s="13" t="s">
        <v>1091</v>
      </c>
      <c r="BM208" s="147" t="s">
        <v>1786</v>
      </c>
    </row>
    <row r="209" spans="2:65" s="1" customFormat="1" ht="24.2" customHeight="1">
      <c r="B209" s="28"/>
      <c r="C209" s="149" t="s">
        <v>434</v>
      </c>
      <c r="D209" s="149" t="s">
        <v>161</v>
      </c>
      <c r="E209" s="150" t="s">
        <v>1787</v>
      </c>
      <c r="F209" s="151" t="s">
        <v>1788</v>
      </c>
      <c r="G209" s="152" t="s">
        <v>263</v>
      </c>
      <c r="H209" s="153">
        <v>3</v>
      </c>
      <c r="I209" s="154"/>
      <c r="J209" s="155">
        <f t="shared" si="20"/>
        <v>0</v>
      </c>
      <c r="K209" s="156"/>
      <c r="L209" s="157"/>
      <c r="M209" s="158" t="s">
        <v>1</v>
      </c>
      <c r="N209" s="159" t="s">
        <v>40</v>
      </c>
      <c r="P209" s="145">
        <f t="shared" si="21"/>
        <v>0</v>
      </c>
      <c r="Q209" s="145">
        <v>1.0000000000000001E-5</v>
      </c>
      <c r="R209" s="145">
        <f t="shared" si="22"/>
        <v>3.0000000000000004E-5</v>
      </c>
      <c r="S209" s="145">
        <v>0</v>
      </c>
      <c r="T209" s="146">
        <f t="shared" si="23"/>
        <v>0</v>
      </c>
      <c r="AR209" s="147" t="s">
        <v>770</v>
      </c>
      <c r="AT209" s="147" t="s">
        <v>161</v>
      </c>
      <c r="AU209" s="147" t="s">
        <v>141</v>
      </c>
      <c r="AY209" s="13" t="s">
        <v>133</v>
      </c>
      <c r="BE209" s="148">
        <f t="shared" si="24"/>
        <v>0</v>
      </c>
      <c r="BF209" s="148">
        <f t="shared" si="25"/>
        <v>0</v>
      </c>
      <c r="BG209" s="148">
        <f t="shared" si="26"/>
        <v>0</v>
      </c>
      <c r="BH209" s="148">
        <f t="shared" si="27"/>
        <v>0</v>
      </c>
      <c r="BI209" s="148">
        <f t="shared" si="28"/>
        <v>0</v>
      </c>
      <c r="BJ209" s="13" t="s">
        <v>141</v>
      </c>
      <c r="BK209" s="148">
        <f t="shared" si="29"/>
        <v>0</v>
      </c>
      <c r="BL209" s="13" t="s">
        <v>770</v>
      </c>
      <c r="BM209" s="147" t="s">
        <v>1789</v>
      </c>
    </row>
    <row r="210" spans="2:65" s="1" customFormat="1" ht="16.5" customHeight="1">
      <c r="B210" s="28"/>
      <c r="C210" s="135" t="s">
        <v>182</v>
      </c>
      <c r="D210" s="135" t="s">
        <v>136</v>
      </c>
      <c r="E210" s="136" t="s">
        <v>1790</v>
      </c>
      <c r="F210" s="137" t="s">
        <v>1791</v>
      </c>
      <c r="G210" s="138" t="s">
        <v>263</v>
      </c>
      <c r="H210" s="139">
        <v>1</v>
      </c>
      <c r="I210" s="140"/>
      <c r="J210" s="141">
        <f t="shared" si="20"/>
        <v>0</v>
      </c>
      <c r="K210" s="142"/>
      <c r="L210" s="28"/>
      <c r="M210" s="143" t="s">
        <v>1</v>
      </c>
      <c r="N210" s="144" t="s">
        <v>40</v>
      </c>
      <c r="P210" s="145">
        <f t="shared" si="21"/>
        <v>0</v>
      </c>
      <c r="Q210" s="145">
        <v>0</v>
      </c>
      <c r="R210" s="145">
        <f t="shared" si="22"/>
        <v>0</v>
      </c>
      <c r="S210" s="145">
        <v>0</v>
      </c>
      <c r="T210" s="146">
        <f t="shared" si="23"/>
        <v>0</v>
      </c>
      <c r="AR210" s="147" t="s">
        <v>1091</v>
      </c>
      <c r="AT210" s="147" t="s">
        <v>136</v>
      </c>
      <c r="AU210" s="147" t="s">
        <v>141</v>
      </c>
      <c r="AY210" s="13" t="s">
        <v>133</v>
      </c>
      <c r="BE210" s="148">
        <f t="shared" si="24"/>
        <v>0</v>
      </c>
      <c r="BF210" s="148">
        <f t="shared" si="25"/>
        <v>0</v>
      </c>
      <c r="BG210" s="148">
        <f t="shared" si="26"/>
        <v>0</v>
      </c>
      <c r="BH210" s="148">
        <f t="shared" si="27"/>
        <v>0</v>
      </c>
      <c r="BI210" s="148">
        <f t="shared" si="28"/>
        <v>0</v>
      </c>
      <c r="BJ210" s="13" t="s">
        <v>141</v>
      </c>
      <c r="BK210" s="148">
        <f t="shared" si="29"/>
        <v>0</v>
      </c>
      <c r="BL210" s="13" t="s">
        <v>1091</v>
      </c>
      <c r="BM210" s="147" t="s">
        <v>1792</v>
      </c>
    </row>
    <row r="211" spans="2:65" s="1" customFormat="1" ht="24.2" customHeight="1">
      <c r="B211" s="28"/>
      <c r="C211" s="149" t="s">
        <v>1025</v>
      </c>
      <c r="D211" s="149" t="s">
        <v>161</v>
      </c>
      <c r="E211" s="150" t="s">
        <v>1793</v>
      </c>
      <c r="F211" s="151" t="s">
        <v>1794</v>
      </c>
      <c r="G211" s="152" t="s">
        <v>263</v>
      </c>
      <c r="H211" s="153">
        <v>1</v>
      </c>
      <c r="I211" s="154"/>
      <c r="J211" s="155">
        <f t="shared" si="20"/>
        <v>0</v>
      </c>
      <c r="K211" s="156"/>
      <c r="L211" s="157"/>
      <c r="M211" s="158" t="s">
        <v>1</v>
      </c>
      <c r="N211" s="159" t="s">
        <v>40</v>
      </c>
      <c r="P211" s="145">
        <f t="shared" si="21"/>
        <v>0</v>
      </c>
      <c r="Q211" s="145">
        <v>1.0000000000000001E-5</v>
      </c>
      <c r="R211" s="145">
        <f t="shared" si="22"/>
        <v>1.0000000000000001E-5</v>
      </c>
      <c r="S211" s="145">
        <v>0</v>
      </c>
      <c r="T211" s="146">
        <f t="shared" si="23"/>
        <v>0</v>
      </c>
      <c r="AR211" s="147" t="s">
        <v>1352</v>
      </c>
      <c r="AT211" s="147" t="s">
        <v>161</v>
      </c>
      <c r="AU211" s="147" t="s">
        <v>141</v>
      </c>
      <c r="AY211" s="13" t="s">
        <v>133</v>
      </c>
      <c r="BE211" s="148">
        <f t="shared" si="24"/>
        <v>0</v>
      </c>
      <c r="BF211" s="148">
        <f t="shared" si="25"/>
        <v>0</v>
      </c>
      <c r="BG211" s="148">
        <f t="shared" si="26"/>
        <v>0</v>
      </c>
      <c r="BH211" s="148">
        <f t="shared" si="27"/>
        <v>0</v>
      </c>
      <c r="BI211" s="148">
        <f t="shared" si="28"/>
        <v>0</v>
      </c>
      <c r="BJ211" s="13" t="s">
        <v>141</v>
      </c>
      <c r="BK211" s="148">
        <f t="shared" si="29"/>
        <v>0</v>
      </c>
      <c r="BL211" s="13" t="s">
        <v>1091</v>
      </c>
      <c r="BM211" s="147" t="s">
        <v>1795</v>
      </c>
    </row>
    <row r="212" spans="2:65" s="1" customFormat="1" ht="16.5" customHeight="1">
      <c r="B212" s="28"/>
      <c r="C212" s="135" t="s">
        <v>1406</v>
      </c>
      <c r="D212" s="135" t="s">
        <v>136</v>
      </c>
      <c r="E212" s="136" t="s">
        <v>1796</v>
      </c>
      <c r="F212" s="137" t="s">
        <v>1797</v>
      </c>
      <c r="G212" s="138" t="s">
        <v>263</v>
      </c>
      <c r="H212" s="139">
        <v>1</v>
      </c>
      <c r="I212" s="140"/>
      <c r="J212" s="141">
        <f t="shared" si="20"/>
        <v>0</v>
      </c>
      <c r="K212" s="142"/>
      <c r="L212" s="28"/>
      <c r="M212" s="143" t="s">
        <v>1</v>
      </c>
      <c r="N212" s="144" t="s">
        <v>40</v>
      </c>
      <c r="P212" s="145">
        <f t="shared" si="21"/>
        <v>0</v>
      </c>
      <c r="Q212" s="145">
        <v>0</v>
      </c>
      <c r="R212" s="145">
        <f t="shared" si="22"/>
        <v>0</v>
      </c>
      <c r="S212" s="145">
        <v>0</v>
      </c>
      <c r="T212" s="146">
        <f t="shared" si="23"/>
        <v>0</v>
      </c>
      <c r="AR212" s="147" t="s">
        <v>1091</v>
      </c>
      <c r="AT212" s="147" t="s">
        <v>136</v>
      </c>
      <c r="AU212" s="147" t="s">
        <v>141</v>
      </c>
      <c r="AY212" s="13" t="s">
        <v>133</v>
      </c>
      <c r="BE212" s="148">
        <f t="shared" si="24"/>
        <v>0</v>
      </c>
      <c r="BF212" s="148">
        <f t="shared" si="25"/>
        <v>0</v>
      </c>
      <c r="BG212" s="148">
        <f t="shared" si="26"/>
        <v>0</v>
      </c>
      <c r="BH212" s="148">
        <f t="shared" si="27"/>
        <v>0</v>
      </c>
      <c r="BI212" s="148">
        <f t="shared" si="28"/>
        <v>0</v>
      </c>
      <c r="BJ212" s="13" t="s">
        <v>141</v>
      </c>
      <c r="BK212" s="148">
        <f t="shared" si="29"/>
        <v>0</v>
      </c>
      <c r="BL212" s="13" t="s">
        <v>1091</v>
      </c>
      <c r="BM212" s="147" t="s">
        <v>1798</v>
      </c>
    </row>
    <row r="213" spans="2:65" s="1" customFormat="1" ht="24.2" customHeight="1">
      <c r="B213" s="28"/>
      <c r="C213" s="149" t="s">
        <v>1410</v>
      </c>
      <c r="D213" s="149" t="s">
        <v>161</v>
      </c>
      <c r="E213" s="150" t="s">
        <v>1799</v>
      </c>
      <c r="F213" s="151" t="s">
        <v>1800</v>
      </c>
      <c r="G213" s="152" t="s">
        <v>263</v>
      </c>
      <c r="H213" s="153">
        <v>1</v>
      </c>
      <c r="I213" s="154"/>
      <c r="J213" s="155">
        <f t="shared" si="20"/>
        <v>0</v>
      </c>
      <c r="K213" s="156"/>
      <c r="L213" s="157"/>
      <c r="M213" s="158" t="s">
        <v>1</v>
      </c>
      <c r="N213" s="159" t="s">
        <v>40</v>
      </c>
      <c r="P213" s="145">
        <f t="shared" si="21"/>
        <v>0</v>
      </c>
      <c r="Q213" s="145">
        <v>2.0000000000000002E-5</v>
      </c>
      <c r="R213" s="145">
        <f t="shared" si="22"/>
        <v>2.0000000000000002E-5</v>
      </c>
      <c r="S213" s="145">
        <v>0</v>
      </c>
      <c r="T213" s="146">
        <f t="shared" si="23"/>
        <v>0</v>
      </c>
      <c r="AR213" s="147" t="s">
        <v>770</v>
      </c>
      <c r="AT213" s="147" t="s">
        <v>161</v>
      </c>
      <c r="AU213" s="147" t="s">
        <v>141</v>
      </c>
      <c r="AY213" s="13" t="s">
        <v>133</v>
      </c>
      <c r="BE213" s="148">
        <f t="shared" si="24"/>
        <v>0</v>
      </c>
      <c r="BF213" s="148">
        <f t="shared" si="25"/>
        <v>0</v>
      </c>
      <c r="BG213" s="148">
        <f t="shared" si="26"/>
        <v>0</v>
      </c>
      <c r="BH213" s="148">
        <f t="shared" si="27"/>
        <v>0</v>
      </c>
      <c r="BI213" s="148">
        <f t="shared" si="28"/>
        <v>0</v>
      </c>
      <c r="BJ213" s="13" t="s">
        <v>141</v>
      </c>
      <c r="BK213" s="148">
        <f t="shared" si="29"/>
        <v>0</v>
      </c>
      <c r="BL213" s="13" t="s">
        <v>770</v>
      </c>
      <c r="BM213" s="147" t="s">
        <v>1801</v>
      </c>
    </row>
    <row r="214" spans="2:65" s="1" customFormat="1" ht="16.5" customHeight="1">
      <c r="B214" s="28"/>
      <c r="C214" s="135" t="s">
        <v>458</v>
      </c>
      <c r="D214" s="135" t="s">
        <v>136</v>
      </c>
      <c r="E214" s="136" t="s">
        <v>1802</v>
      </c>
      <c r="F214" s="137" t="s">
        <v>1803</v>
      </c>
      <c r="G214" s="138" t="s">
        <v>263</v>
      </c>
      <c r="H214" s="139">
        <v>3</v>
      </c>
      <c r="I214" s="140"/>
      <c r="J214" s="141">
        <f t="shared" si="20"/>
        <v>0</v>
      </c>
      <c r="K214" s="142"/>
      <c r="L214" s="28"/>
      <c r="M214" s="143" t="s">
        <v>1</v>
      </c>
      <c r="N214" s="144" t="s">
        <v>40</v>
      </c>
      <c r="P214" s="145">
        <f t="shared" si="21"/>
        <v>0</v>
      </c>
      <c r="Q214" s="145">
        <v>0</v>
      </c>
      <c r="R214" s="145">
        <f t="shared" si="22"/>
        <v>0</v>
      </c>
      <c r="S214" s="145">
        <v>0</v>
      </c>
      <c r="T214" s="146">
        <f t="shared" si="23"/>
        <v>0</v>
      </c>
      <c r="AR214" s="147" t="s">
        <v>1091</v>
      </c>
      <c r="AT214" s="147" t="s">
        <v>136</v>
      </c>
      <c r="AU214" s="147" t="s">
        <v>141</v>
      </c>
      <c r="AY214" s="13" t="s">
        <v>133</v>
      </c>
      <c r="BE214" s="148">
        <f t="shared" si="24"/>
        <v>0</v>
      </c>
      <c r="BF214" s="148">
        <f t="shared" si="25"/>
        <v>0</v>
      </c>
      <c r="BG214" s="148">
        <f t="shared" si="26"/>
        <v>0</v>
      </c>
      <c r="BH214" s="148">
        <f t="shared" si="27"/>
        <v>0</v>
      </c>
      <c r="BI214" s="148">
        <f t="shared" si="28"/>
        <v>0</v>
      </c>
      <c r="BJ214" s="13" t="s">
        <v>141</v>
      </c>
      <c r="BK214" s="148">
        <f t="shared" si="29"/>
        <v>0</v>
      </c>
      <c r="BL214" s="13" t="s">
        <v>1091</v>
      </c>
      <c r="BM214" s="147" t="s">
        <v>1804</v>
      </c>
    </row>
    <row r="215" spans="2:65" s="1" customFormat="1" ht="24.2" customHeight="1">
      <c r="B215" s="28"/>
      <c r="C215" s="149" t="s">
        <v>462</v>
      </c>
      <c r="D215" s="149" t="s">
        <v>161</v>
      </c>
      <c r="E215" s="150" t="s">
        <v>1805</v>
      </c>
      <c r="F215" s="151" t="s">
        <v>1806</v>
      </c>
      <c r="G215" s="152" t="s">
        <v>263</v>
      </c>
      <c r="H215" s="153">
        <v>3</v>
      </c>
      <c r="I215" s="154"/>
      <c r="J215" s="155">
        <f t="shared" si="20"/>
        <v>0</v>
      </c>
      <c r="K215" s="156"/>
      <c r="L215" s="157"/>
      <c r="M215" s="158" t="s">
        <v>1</v>
      </c>
      <c r="N215" s="159" t="s">
        <v>40</v>
      </c>
      <c r="P215" s="145">
        <f t="shared" si="21"/>
        <v>0</v>
      </c>
      <c r="Q215" s="145">
        <v>3.0000000000000001E-5</v>
      </c>
      <c r="R215" s="145">
        <f t="shared" si="22"/>
        <v>9.0000000000000006E-5</v>
      </c>
      <c r="S215" s="145">
        <v>0</v>
      </c>
      <c r="T215" s="146">
        <f t="shared" si="23"/>
        <v>0</v>
      </c>
      <c r="AR215" s="147" t="s">
        <v>770</v>
      </c>
      <c r="AT215" s="147" t="s">
        <v>161</v>
      </c>
      <c r="AU215" s="147" t="s">
        <v>141</v>
      </c>
      <c r="AY215" s="13" t="s">
        <v>133</v>
      </c>
      <c r="BE215" s="148">
        <f t="shared" si="24"/>
        <v>0</v>
      </c>
      <c r="BF215" s="148">
        <f t="shared" si="25"/>
        <v>0</v>
      </c>
      <c r="BG215" s="148">
        <f t="shared" si="26"/>
        <v>0</v>
      </c>
      <c r="BH215" s="148">
        <f t="shared" si="27"/>
        <v>0</v>
      </c>
      <c r="BI215" s="148">
        <f t="shared" si="28"/>
        <v>0</v>
      </c>
      <c r="BJ215" s="13" t="s">
        <v>141</v>
      </c>
      <c r="BK215" s="148">
        <f t="shared" si="29"/>
        <v>0</v>
      </c>
      <c r="BL215" s="13" t="s">
        <v>770</v>
      </c>
      <c r="BM215" s="147" t="s">
        <v>1807</v>
      </c>
    </row>
    <row r="216" spans="2:65" s="1" customFormat="1" ht="16.5" customHeight="1">
      <c r="B216" s="28"/>
      <c r="C216" s="135" t="s">
        <v>1087</v>
      </c>
      <c r="D216" s="135" t="s">
        <v>136</v>
      </c>
      <c r="E216" s="136" t="s">
        <v>1808</v>
      </c>
      <c r="F216" s="137" t="s">
        <v>1809</v>
      </c>
      <c r="G216" s="138" t="s">
        <v>1773</v>
      </c>
      <c r="H216" s="139">
        <v>1</v>
      </c>
      <c r="I216" s="140"/>
      <c r="J216" s="141">
        <f t="shared" si="20"/>
        <v>0</v>
      </c>
      <c r="K216" s="142"/>
      <c r="L216" s="28"/>
      <c r="M216" s="143" t="s">
        <v>1</v>
      </c>
      <c r="N216" s="144" t="s">
        <v>40</v>
      </c>
      <c r="P216" s="145">
        <f t="shared" si="21"/>
        <v>0</v>
      </c>
      <c r="Q216" s="145">
        <v>4.2899999999999999E-5</v>
      </c>
      <c r="R216" s="145">
        <f t="shared" si="22"/>
        <v>4.2899999999999999E-5</v>
      </c>
      <c r="S216" s="145">
        <v>0</v>
      </c>
      <c r="T216" s="146">
        <f t="shared" si="23"/>
        <v>0</v>
      </c>
      <c r="AR216" s="147" t="s">
        <v>1091</v>
      </c>
      <c r="AT216" s="147" t="s">
        <v>136</v>
      </c>
      <c r="AU216" s="147" t="s">
        <v>141</v>
      </c>
      <c r="AY216" s="13" t="s">
        <v>133</v>
      </c>
      <c r="BE216" s="148">
        <f t="shared" si="24"/>
        <v>0</v>
      </c>
      <c r="BF216" s="148">
        <f t="shared" si="25"/>
        <v>0</v>
      </c>
      <c r="BG216" s="148">
        <f t="shared" si="26"/>
        <v>0</v>
      </c>
      <c r="BH216" s="148">
        <f t="shared" si="27"/>
        <v>0</v>
      </c>
      <c r="BI216" s="148">
        <f t="shared" si="28"/>
        <v>0</v>
      </c>
      <c r="BJ216" s="13" t="s">
        <v>141</v>
      </c>
      <c r="BK216" s="148">
        <f t="shared" si="29"/>
        <v>0</v>
      </c>
      <c r="BL216" s="13" t="s">
        <v>1091</v>
      </c>
      <c r="BM216" s="147" t="s">
        <v>1810</v>
      </c>
    </row>
    <row r="217" spans="2:65" s="1" customFormat="1" ht="16.5" customHeight="1">
      <c r="B217" s="28"/>
      <c r="C217" s="135" t="s">
        <v>1091</v>
      </c>
      <c r="D217" s="135" t="s">
        <v>136</v>
      </c>
      <c r="E217" s="136" t="s">
        <v>1811</v>
      </c>
      <c r="F217" s="137" t="s">
        <v>1812</v>
      </c>
      <c r="G217" s="138" t="s">
        <v>180</v>
      </c>
      <c r="H217" s="139">
        <v>17</v>
      </c>
      <c r="I217" s="140"/>
      <c r="J217" s="141">
        <f t="shared" si="20"/>
        <v>0</v>
      </c>
      <c r="K217" s="142"/>
      <c r="L217" s="28"/>
      <c r="M217" s="143" t="s">
        <v>1</v>
      </c>
      <c r="N217" s="144" t="s">
        <v>40</v>
      </c>
      <c r="P217" s="145">
        <f t="shared" si="21"/>
        <v>0</v>
      </c>
      <c r="Q217" s="145">
        <v>1.0281E-4</v>
      </c>
      <c r="R217" s="145">
        <f t="shared" si="22"/>
        <v>1.7477700000000001E-3</v>
      </c>
      <c r="S217" s="145">
        <v>0</v>
      </c>
      <c r="T217" s="146">
        <f t="shared" si="23"/>
        <v>0</v>
      </c>
      <c r="AR217" s="147" t="s">
        <v>1091</v>
      </c>
      <c r="AT217" s="147" t="s">
        <v>136</v>
      </c>
      <c r="AU217" s="147" t="s">
        <v>141</v>
      </c>
      <c r="AY217" s="13" t="s">
        <v>133</v>
      </c>
      <c r="BE217" s="148">
        <f t="shared" si="24"/>
        <v>0</v>
      </c>
      <c r="BF217" s="148">
        <f t="shared" si="25"/>
        <v>0</v>
      </c>
      <c r="BG217" s="148">
        <f t="shared" si="26"/>
        <v>0</v>
      </c>
      <c r="BH217" s="148">
        <f t="shared" si="27"/>
        <v>0</v>
      </c>
      <c r="BI217" s="148">
        <f t="shared" si="28"/>
        <v>0</v>
      </c>
      <c r="BJ217" s="13" t="s">
        <v>141</v>
      </c>
      <c r="BK217" s="148">
        <f t="shared" si="29"/>
        <v>0</v>
      </c>
      <c r="BL217" s="13" t="s">
        <v>1091</v>
      </c>
      <c r="BM217" s="147" t="s">
        <v>1813</v>
      </c>
    </row>
    <row r="218" spans="2:65" s="1" customFormat="1" ht="16.5" customHeight="1">
      <c r="B218" s="28"/>
      <c r="C218" s="135" t="s">
        <v>1251</v>
      </c>
      <c r="D218" s="135" t="s">
        <v>136</v>
      </c>
      <c r="E218" s="136" t="s">
        <v>1814</v>
      </c>
      <c r="F218" s="137" t="s">
        <v>1815</v>
      </c>
      <c r="G218" s="138" t="s">
        <v>180</v>
      </c>
      <c r="H218" s="139">
        <v>6</v>
      </c>
      <c r="I218" s="140"/>
      <c r="J218" s="141">
        <f t="shared" si="20"/>
        <v>0</v>
      </c>
      <c r="K218" s="142"/>
      <c r="L218" s="28"/>
      <c r="M218" s="143" t="s">
        <v>1</v>
      </c>
      <c r="N218" s="144" t="s">
        <v>40</v>
      </c>
      <c r="P218" s="145">
        <f t="shared" si="21"/>
        <v>0</v>
      </c>
      <c r="Q218" s="145">
        <v>2.2022E-4</v>
      </c>
      <c r="R218" s="145">
        <f t="shared" si="22"/>
        <v>1.32132E-3</v>
      </c>
      <c r="S218" s="145">
        <v>0</v>
      </c>
      <c r="T218" s="146">
        <f t="shared" si="23"/>
        <v>0</v>
      </c>
      <c r="AR218" s="147" t="s">
        <v>1091</v>
      </c>
      <c r="AT218" s="147" t="s">
        <v>136</v>
      </c>
      <c r="AU218" s="147" t="s">
        <v>141</v>
      </c>
      <c r="AY218" s="13" t="s">
        <v>133</v>
      </c>
      <c r="BE218" s="148">
        <f t="shared" si="24"/>
        <v>0</v>
      </c>
      <c r="BF218" s="148">
        <f t="shared" si="25"/>
        <v>0</v>
      </c>
      <c r="BG218" s="148">
        <f t="shared" si="26"/>
        <v>0</v>
      </c>
      <c r="BH218" s="148">
        <f t="shared" si="27"/>
        <v>0</v>
      </c>
      <c r="BI218" s="148">
        <f t="shared" si="28"/>
        <v>0</v>
      </c>
      <c r="BJ218" s="13" t="s">
        <v>141</v>
      </c>
      <c r="BK218" s="148">
        <f t="shared" si="29"/>
        <v>0</v>
      </c>
      <c r="BL218" s="13" t="s">
        <v>1091</v>
      </c>
      <c r="BM218" s="147" t="s">
        <v>1816</v>
      </c>
    </row>
    <row r="219" spans="2:65" s="11" customFormat="1" ht="25.9" customHeight="1">
      <c r="B219" s="123"/>
      <c r="D219" s="124" t="s">
        <v>73</v>
      </c>
      <c r="E219" s="125" t="s">
        <v>1555</v>
      </c>
      <c r="F219" s="125" t="s">
        <v>1556</v>
      </c>
      <c r="I219" s="126"/>
      <c r="J219" s="127">
        <f>BK219</f>
        <v>0</v>
      </c>
      <c r="L219" s="123"/>
      <c r="M219" s="128"/>
      <c r="P219" s="129">
        <f>P220</f>
        <v>0</v>
      </c>
      <c r="R219" s="129">
        <f>R220</f>
        <v>0</v>
      </c>
      <c r="T219" s="130">
        <f>T220</f>
        <v>0</v>
      </c>
      <c r="AR219" s="124" t="s">
        <v>140</v>
      </c>
      <c r="AT219" s="131" t="s">
        <v>73</v>
      </c>
      <c r="AU219" s="131" t="s">
        <v>74</v>
      </c>
      <c r="AY219" s="124" t="s">
        <v>133</v>
      </c>
      <c r="BK219" s="132">
        <f>BK220</f>
        <v>0</v>
      </c>
    </row>
    <row r="220" spans="2:65" s="1" customFormat="1" ht="33" customHeight="1">
      <c r="B220" s="28"/>
      <c r="C220" s="135" t="s">
        <v>800</v>
      </c>
      <c r="D220" s="135" t="s">
        <v>136</v>
      </c>
      <c r="E220" s="136" t="s">
        <v>1563</v>
      </c>
      <c r="F220" s="137" t="s">
        <v>1564</v>
      </c>
      <c r="G220" s="138" t="s">
        <v>1560</v>
      </c>
      <c r="H220" s="139">
        <v>34</v>
      </c>
      <c r="I220" s="140"/>
      <c r="J220" s="141">
        <f>ROUND(I220*H220,2)</f>
        <v>0</v>
      </c>
      <c r="K220" s="142"/>
      <c r="L220" s="28"/>
      <c r="M220" s="143" t="s">
        <v>1</v>
      </c>
      <c r="N220" s="144" t="s">
        <v>40</v>
      </c>
      <c r="P220" s="145">
        <f>O220*H220</f>
        <v>0</v>
      </c>
      <c r="Q220" s="145">
        <v>0</v>
      </c>
      <c r="R220" s="145">
        <f>Q220*H220</f>
        <v>0</v>
      </c>
      <c r="S220" s="145">
        <v>0</v>
      </c>
      <c r="T220" s="146">
        <f>S220*H220</f>
        <v>0</v>
      </c>
      <c r="AR220" s="147" t="s">
        <v>1565</v>
      </c>
      <c r="AT220" s="147" t="s">
        <v>136</v>
      </c>
      <c r="AU220" s="147" t="s">
        <v>82</v>
      </c>
      <c r="AY220" s="13" t="s">
        <v>133</v>
      </c>
      <c r="BE220" s="148">
        <f>IF(N220="základná",J220,0)</f>
        <v>0</v>
      </c>
      <c r="BF220" s="148">
        <f>IF(N220="znížená",J220,0)</f>
        <v>0</v>
      </c>
      <c r="BG220" s="148">
        <f>IF(N220="zákl. prenesená",J220,0)</f>
        <v>0</v>
      </c>
      <c r="BH220" s="148">
        <f>IF(N220="zníž. prenesená",J220,0)</f>
        <v>0</v>
      </c>
      <c r="BI220" s="148">
        <f>IF(N220="nulová",J220,0)</f>
        <v>0</v>
      </c>
      <c r="BJ220" s="13" t="s">
        <v>141</v>
      </c>
      <c r="BK220" s="148">
        <f>ROUND(I220*H220,2)</f>
        <v>0</v>
      </c>
      <c r="BL220" s="13" t="s">
        <v>1565</v>
      </c>
      <c r="BM220" s="147" t="s">
        <v>1817</v>
      </c>
    </row>
    <row r="221" spans="2:65" s="11" customFormat="1" ht="25.9" customHeight="1">
      <c r="B221" s="123"/>
      <c r="D221" s="124" t="s">
        <v>73</v>
      </c>
      <c r="E221" s="125" t="s">
        <v>1567</v>
      </c>
      <c r="F221" s="125" t="s">
        <v>1568</v>
      </c>
      <c r="I221" s="126"/>
      <c r="J221" s="127">
        <f>BK221</f>
        <v>0</v>
      </c>
      <c r="L221" s="123"/>
      <c r="M221" s="128"/>
      <c r="P221" s="129">
        <f>P222</f>
        <v>0</v>
      </c>
      <c r="R221" s="129">
        <f>R222</f>
        <v>0</v>
      </c>
      <c r="T221" s="130">
        <f>T222</f>
        <v>0</v>
      </c>
      <c r="AR221" s="124" t="s">
        <v>426</v>
      </c>
      <c r="AT221" s="131" t="s">
        <v>73</v>
      </c>
      <c r="AU221" s="131" t="s">
        <v>74</v>
      </c>
      <c r="AY221" s="124" t="s">
        <v>133</v>
      </c>
      <c r="BK221" s="132">
        <f>BK222</f>
        <v>0</v>
      </c>
    </row>
    <row r="222" spans="2:65" s="1" customFormat="1" ht="24.2" customHeight="1">
      <c r="B222" s="28"/>
      <c r="C222" s="135" t="s">
        <v>611</v>
      </c>
      <c r="D222" s="135" t="s">
        <v>136</v>
      </c>
      <c r="E222" s="136" t="s">
        <v>1818</v>
      </c>
      <c r="F222" s="137" t="s">
        <v>1819</v>
      </c>
      <c r="G222" s="138" t="s">
        <v>1572</v>
      </c>
      <c r="H222" s="139">
        <v>350</v>
      </c>
      <c r="I222" s="140"/>
      <c r="J222" s="141">
        <f>ROUND(I222*H222,2)</f>
        <v>0</v>
      </c>
      <c r="K222" s="142"/>
      <c r="L222" s="28"/>
      <c r="M222" s="161" t="s">
        <v>1</v>
      </c>
      <c r="N222" s="162" t="s">
        <v>40</v>
      </c>
      <c r="O222" s="163"/>
      <c r="P222" s="164">
        <f>O222*H222</f>
        <v>0</v>
      </c>
      <c r="Q222" s="164">
        <v>0</v>
      </c>
      <c r="R222" s="164">
        <f>Q222*H222</f>
        <v>0</v>
      </c>
      <c r="S222" s="164">
        <v>0</v>
      </c>
      <c r="T222" s="165">
        <f>S222*H222</f>
        <v>0</v>
      </c>
      <c r="AR222" s="147" t="s">
        <v>1573</v>
      </c>
      <c r="AT222" s="147" t="s">
        <v>136</v>
      </c>
      <c r="AU222" s="147" t="s">
        <v>82</v>
      </c>
      <c r="AY222" s="13" t="s">
        <v>133</v>
      </c>
      <c r="BE222" s="148">
        <f>IF(N222="základná",J222,0)</f>
        <v>0</v>
      </c>
      <c r="BF222" s="148">
        <f>IF(N222="znížená",J222,0)</f>
        <v>0</v>
      </c>
      <c r="BG222" s="148">
        <f>IF(N222="zákl. prenesená",J222,0)</f>
        <v>0</v>
      </c>
      <c r="BH222" s="148">
        <f>IF(N222="zníž. prenesená",J222,0)</f>
        <v>0</v>
      </c>
      <c r="BI222" s="148">
        <f>IF(N222="nulová",J222,0)</f>
        <v>0</v>
      </c>
      <c r="BJ222" s="13" t="s">
        <v>141</v>
      </c>
      <c r="BK222" s="148">
        <f>ROUND(I222*H222,2)</f>
        <v>0</v>
      </c>
      <c r="BL222" s="13" t="s">
        <v>1573</v>
      </c>
      <c r="BM222" s="147" t="s">
        <v>1820</v>
      </c>
    </row>
    <row r="223" spans="2:65" s="1" customFormat="1" ht="6.95" customHeight="1">
      <c r="B223" s="43"/>
      <c r="C223" s="44"/>
      <c r="D223" s="44"/>
      <c r="E223" s="44"/>
      <c r="F223" s="44"/>
      <c r="G223" s="44"/>
      <c r="H223" s="44"/>
      <c r="I223" s="44"/>
      <c r="J223" s="44"/>
      <c r="K223" s="44"/>
      <c r="L223" s="28"/>
    </row>
  </sheetData>
  <sheetProtection algorithmName="SHA-512" hashValue="KaSHELCeZaP0uLQBhA8qIpuR/B8pLl6MfmZ4ngfWlAll6VOMgNFiB5xU25E1ADgfKmHMTE4HxJC6BjSd30R0fA==" saltValue="vfFYSaxqJW8mlrHCjFvIrZyazXoSjNKmzytGar+45gvpVWOaVtLBs8jAVmGy/7AgCFkmwidBj39nSs0urJowpA==" spinCount="100000" sheet="1" objects="1" scenarios="1" formatColumns="0" formatRows="0" autoFilter="0"/>
  <autoFilter ref="C127:K222" xr:uid="{00000000-0009-0000-0000-000002000000}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76"/>
  <sheetViews>
    <sheetView showGridLines="0" tabSelected="1" topLeftCell="A15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0"/>
      <c r="M2" s="170"/>
      <c r="N2" s="170"/>
      <c r="O2" s="170"/>
      <c r="P2" s="170"/>
      <c r="Q2" s="170"/>
      <c r="R2" s="170"/>
      <c r="S2" s="170"/>
      <c r="T2" s="170"/>
      <c r="U2" s="170"/>
      <c r="V2" s="170"/>
      <c r="AT2" s="13" t="s">
        <v>89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4.95" customHeight="1">
      <c r="B4" s="16"/>
      <c r="D4" s="17" t="s">
        <v>90</v>
      </c>
      <c r="L4" s="16"/>
      <c r="M4" s="87" t="s">
        <v>9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26.25" customHeight="1">
      <c r="B7" s="16"/>
      <c r="E7" s="207" t="str">
        <f>'Rekapitulácia stavby'!K6</f>
        <v>Obnova historickej a pamiatkovo chránenej budovy chemických laboratórií SPŠ.S.M. v B. Štiavnici</v>
      </c>
      <c r="F7" s="208"/>
      <c r="G7" s="208"/>
      <c r="H7" s="208"/>
      <c r="L7" s="16"/>
    </row>
    <row r="8" spans="2:46" s="1" customFormat="1" ht="12" customHeight="1">
      <c r="B8" s="28"/>
      <c r="D8" s="23" t="s">
        <v>91</v>
      </c>
      <c r="L8" s="28"/>
    </row>
    <row r="9" spans="2:46" s="1" customFormat="1" ht="16.5" customHeight="1">
      <c r="B9" s="28"/>
      <c r="E9" s="188" t="s">
        <v>1821</v>
      </c>
      <c r="F9" s="209"/>
      <c r="G9" s="209"/>
      <c r="H9" s="209"/>
      <c r="L9" s="28"/>
    </row>
    <row r="10" spans="2:46" s="1" customFormat="1" ht="11.25">
      <c r="B10" s="28"/>
      <c r="L10" s="28"/>
    </row>
    <row r="11" spans="2:46" s="1" customFormat="1" ht="12" customHeight="1">
      <c r="B11" s="28"/>
      <c r="D11" s="23" t="s">
        <v>17</v>
      </c>
      <c r="F11" s="21" t="s">
        <v>1</v>
      </c>
      <c r="I11" s="23" t="s">
        <v>18</v>
      </c>
      <c r="J11" s="21" t="s">
        <v>1</v>
      </c>
      <c r="L11" s="28"/>
    </row>
    <row r="12" spans="2:46" s="1" customFormat="1" ht="12" customHeight="1">
      <c r="B12" s="28"/>
      <c r="D12" s="23" t="s">
        <v>19</v>
      </c>
      <c r="F12" s="21" t="s">
        <v>20</v>
      </c>
      <c r="I12" s="23" t="s">
        <v>21</v>
      </c>
      <c r="J12" s="51" t="str">
        <f>'Rekapitulácia stavby'!AN8</f>
        <v>1.9.2023</v>
      </c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3" t="s">
        <v>23</v>
      </c>
      <c r="I14" s="23" t="s">
        <v>24</v>
      </c>
      <c r="J14" s="21" t="str">
        <f>IF('Rekapitulácia stavby'!AN10="","",'Rekapitulácia stavby'!AN10)</f>
        <v/>
      </c>
      <c r="L14" s="28"/>
    </row>
    <row r="15" spans="2:46" s="1" customFormat="1" ht="18" customHeight="1">
      <c r="B15" s="28"/>
      <c r="E15" s="21" t="str">
        <f>IF('Rekapitulácia stavby'!E11="","",'Rekapitulácia stavby'!E11)</f>
        <v xml:space="preserve"> </v>
      </c>
      <c r="I15" s="23" t="s">
        <v>26</v>
      </c>
      <c r="J15" s="21" t="str">
        <f>IF('Rekapitulácia stavby'!AN11="","",'Rekapitulácia stavby'!AN11)</f>
        <v/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3" t="s">
        <v>27</v>
      </c>
      <c r="I17" s="23" t="s">
        <v>24</v>
      </c>
      <c r="J17" s="24" t="str">
        <f>'Rekapitulácia stavby'!AN13</f>
        <v>Vyplň údaj</v>
      </c>
      <c r="L17" s="28"/>
    </row>
    <row r="18" spans="2:12" s="1" customFormat="1" ht="18" customHeight="1">
      <c r="B18" s="28"/>
      <c r="E18" s="210" t="str">
        <f>'Rekapitulácia stavby'!E14</f>
        <v>Vyplň údaj</v>
      </c>
      <c r="F18" s="169"/>
      <c r="G18" s="169"/>
      <c r="H18" s="169"/>
      <c r="I18" s="23" t="s">
        <v>26</v>
      </c>
      <c r="J18" s="24" t="str">
        <f>'Rekapitulácia stavby'!AN14</f>
        <v>Vyplň údaj</v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3" t="s">
        <v>29</v>
      </c>
      <c r="I20" s="23" t="s">
        <v>24</v>
      </c>
      <c r="J20" s="21" t="str">
        <f>IF('Rekapitulácia stavby'!AN16="","",'Rekapitulácia stavby'!AN16)</f>
        <v/>
      </c>
      <c r="L20" s="28"/>
    </row>
    <row r="21" spans="2:12" s="1" customFormat="1" ht="18" customHeight="1">
      <c r="B21" s="28"/>
      <c r="E21" s="21" t="str">
        <f>IF('Rekapitulácia stavby'!E17="","",'Rekapitulácia stavby'!E17)</f>
        <v xml:space="preserve"> </v>
      </c>
      <c r="I21" s="23" t="s">
        <v>26</v>
      </c>
      <c r="J21" s="21" t="str">
        <f>IF('Rekapitulácia stavby'!AN17="","",'Rekapitulácia stavby'!AN17)</f>
        <v/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3" t="s">
        <v>31</v>
      </c>
      <c r="I23" s="23" t="s">
        <v>24</v>
      </c>
      <c r="J23" s="21" t="s">
        <v>1</v>
      </c>
      <c r="L23" s="28"/>
    </row>
    <row r="24" spans="2:12" s="1" customFormat="1" ht="18" customHeight="1">
      <c r="B24" s="28"/>
      <c r="E24" s="21" t="s">
        <v>32</v>
      </c>
      <c r="I24" s="23" t="s">
        <v>26</v>
      </c>
      <c r="J24" s="21" t="s">
        <v>1</v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3" t="s">
        <v>33</v>
      </c>
      <c r="L26" s="28"/>
    </row>
    <row r="27" spans="2:12" s="7" customFormat="1" ht="16.5" customHeight="1">
      <c r="B27" s="88"/>
      <c r="E27" s="174" t="s">
        <v>1</v>
      </c>
      <c r="F27" s="174"/>
      <c r="G27" s="174"/>
      <c r="H27" s="174"/>
      <c r="L27" s="88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35" customHeight="1">
      <c r="B30" s="28"/>
      <c r="D30" s="89" t="s">
        <v>34</v>
      </c>
      <c r="J30" s="65">
        <f>ROUND(J127, 2)</f>
        <v>0</v>
      </c>
      <c r="L30" s="28"/>
    </row>
    <row r="31" spans="2:12" s="1" customFormat="1" ht="6.95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45" customHeight="1">
      <c r="B32" s="28"/>
      <c r="F32" s="31" t="s">
        <v>36</v>
      </c>
      <c r="I32" s="31" t="s">
        <v>35</v>
      </c>
      <c r="J32" s="31" t="s">
        <v>37</v>
      </c>
      <c r="L32" s="28"/>
    </row>
    <row r="33" spans="2:12" s="1" customFormat="1" ht="14.45" customHeight="1">
      <c r="B33" s="28"/>
      <c r="D33" s="54" t="s">
        <v>38</v>
      </c>
      <c r="E33" s="33" t="s">
        <v>39</v>
      </c>
      <c r="F33" s="90">
        <f>ROUND((SUM(BE127:BE175)),  2)</f>
        <v>0</v>
      </c>
      <c r="G33" s="91"/>
      <c r="H33" s="91"/>
      <c r="I33" s="92">
        <v>0.2</v>
      </c>
      <c r="J33" s="90">
        <f>ROUND(((SUM(BE127:BE175))*I33),  2)</f>
        <v>0</v>
      </c>
      <c r="L33" s="28"/>
    </row>
    <row r="34" spans="2:12" s="1" customFormat="1" ht="14.45" customHeight="1">
      <c r="B34" s="28"/>
      <c r="E34" s="33" t="s">
        <v>40</v>
      </c>
      <c r="F34" s="90">
        <f>ROUND((SUM(BF127:BF175)),  2)</f>
        <v>0</v>
      </c>
      <c r="G34" s="91"/>
      <c r="H34" s="91"/>
      <c r="I34" s="92">
        <v>0.2</v>
      </c>
      <c r="J34" s="90">
        <f>ROUND(((SUM(BF127:BF175))*I34),  2)</f>
        <v>0</v>
      </c>
      <c r="L34" s="28"/>
    </row>
    <row r="35" spans="2:12" s="1" customFormat="1" ht="14.45" hidden="1" customHeight="1">
      <c r="B35" s="28"/>
      <c r="E35" s="23" t="s">
        <v>41</v>
      </c>
      <c r="F35" s="93">
        <f>ROUND((SUM(BG127:BG175)),  2)</f>
        <v>0</v>
      </c>
      <c r="I35" s="94">
        <v>0.2</v>
      </c>
      <c r="J35" s="93">
        <f>0</f>
        <v>0</v>
      </c>
      <c r="L35" s="28"/>
    </row>
    <row r="36" spans="2:12" s="1" customFormat="1" ht="14.45" hidden="1" customHeight="1">
      <c r="B36" s="28"/>
      <c r="E36" s="23" t="s">
        <v>42</v>
      </c>
      <c r="F36" s="93">
        <f>ROUND((SUM(BH127:BH175)),  2)</f>
        <v>0</v>
      </c>
      <c r="I36" s="94">
        <v>0.2</v>
      </c>
      <c r="J36" s="93">
        <f>0</f>
        <v>0</v>
      </c>
      <c r="L36" s="28"/>
    </row>
    <row r="37" spans="2:12" s="1" customFormat="1" ht="14.45" hidden="1" customHeight="1">
      <c r="B37" s="28"/>
      <c r="E37" s="33" t="s">
        <v>43</v>
      </c>
      <c r="F37" s="90">
        <f>ROUND((SUM(BI127:BI175)),  2)</f>
        <v>0</v>
      </c>
      <c r="G37" s="91"/>
      <c r="H37" s="91"/>
      <c r="I37" s="92">
        <v>0</v>
      </c>
      <c r="J37" s="90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95"/>
      <c r="D39" s="96" t="s">
        <v>44</v>
      </c>
      <c r="E39" s="56"/>
      <c r="F39" s="56"/>
      <c r="G39" s="97" t="s">
        <v>45</v>
      </c>
      <c r="H39" s="98" t="s">
        <v>46</v>
      </c>
      <c r="I39" s="56"/>
      <c r="J39" s="99">
        <f>SUM(J30:J37)</f>
        <v>0</v>
      </c>
      <c r="K39" s="100"/>
      <c r="L39" s="28"/>
    </row>
    <row r="40" spans="2:12" s="1" customFormat="1" ht="14.45" customHeight="1">
      <c r="B40" s="28"/>
      <c r="L40" s="28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28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8"/>
      <c r="D61" s="42" t="s">
        <v>49</v>
      </c>
      <c r="E61" s="30"/>
      <c r="F61" s="101" t="s">
        <v>50</v>
      </c>
      <c r="G61" s="42" t="s">
        <v>49</v>
      </c>
      <c r="H61" s="30"/>
      <c r="I61" s="30"/>
      <c r="J61" s="102" t="s">
        <v>50</v>
      </c>
      <c r="K61" s="30"/>
      <c r="L61" s="28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8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28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8"/>
      <c r="D76" s="42" t="s">
        <v>49</v>
      </c>
      <c r="E76" s="30"/>
      <c r="F76" s="101" t="s">
        <v>50</v>
      </c>
      <c r="G76" s="42" t="s">
        <v>49</v>
      </c>
      <c r="H76" s="30"/>
      <c r="I76" s="30"/>
      <c r="J76" s="102" t="s">
        <v>50</v>
      </c>
      <c r="K76" s="30"/>
      <c r="L76" s="28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4.95" customHeight="1">
      <c r="B82" s="28"/>
      <c r="C82" s="17" t="s">
        <v>93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3" t="s">
        <v>15</v>
      </c>
      <c r="L84" s="28"/>
    </row>
    <row r="85" spans="2:47" s="1" customFormat="1" ht="26.25" customHeight="1">
      <c r="B85" s="28"/>
      <c r="E85" s="207" t="str">
        <f>E7</f>
        <v>Obnova historickej a pamiatkovo chránenej budovy chemických laboratórií SPŠ.S.M. v B. Štiavnici</v>
      </c>
      <c r="F85" s="208"/>
      <c r="G85" s="208"/>
      <c r="H85" s="208"/>
      <c r="L85" s="28"/>
    </row>
    <row r="86" spans="2:47" s="1" customFormat="1" ht="12" customHeight="1">
      <c r="B86" s="28"/>
      <c r="C86" s="23" t="s">
        <v>91</v>
      </c>
      <c r="L86" s="28"/>
    </row>
    <row r="87" spans="2:47" s="1" customFormat="1" ht="16.5" customHeight="1">
      <c r="B87" s="28"/>
      <c r="E87" s="188" t="str">
        <f>E9</f>
        <v>SO-02.130 - Vyregulovanie - vykurovanie</v>
      </c>
      <c r="F87" s="209"/>
      <c r="G87" s="209"/>
      <c r="H87" s="209"/>
      <c r="L87" s="28"/>
    </row>
    <row r="88" spans="2:47" s="1" customFormat="1" ht="6.95" customHeight="1">
      <c r="B88" s="28"/>
      <c r="L88" s="28"/>
    </row>
    <row r="89" spans="2:47" s="1" customFormat="1" ht="12" customHeight="1">
      <c r="B89" s="28"/>
      <c r="C89" s="23" t="s">
        <v>19</v>
      </c>
      <c r="F89" s="21" t="str">
        <f>F12</f>
        <v>Banská Štiavnica</v>
      </c>
      <c r="I89" s="23" t="s">
        <v>21</v>
      </c>
      <c r="J89" s="51" t="str">
        <f>IF(J12="","",J12)</f>
        <v>1.9.2023</v>
      </c>
      <c r="L89" s="28"/>
    </row>
    <row r="90" spans="2:47" s="1" customFormat="1" ht="6.95" customHeight="1">
      <c r="B90" s="28"/>
      <c r="L90" s="28"/>
    </row>
    <row r="91" spans="2:47" s="1" customFormat="1" ht="15.2" customHeight="1">
      <c r="B91" s="28"/>
      <c r="C91" s="23" t="s">
        <v>23</v>
      </c>
      <c r="F91" s="21" t="str">
        <f>E15</f>
        <v xml:space="preserve"> </v>
      </c>
      <c r="I91" s="23" t="s">
        <v>29</v>
      </c>
      <c r="J91" s="26" t="str">
        <f>E21</f>
        <v xml:space="preserve"> </v>
      </c>
      <c r="L91" s="28"/>
    </row>
    <row r="92" spans="2:47" s="1" customFormat="1" ht="15.2" customHeight="1">
      <c r="B92" s="28"/>
      <c r="C92" s="23" t="s">
        <v>27</v>
      </c>
      <c r="F92" s="21" t="str">
        <f>IF(E18="","",E18)</f>
        <v>Vyplň údaj</v>
      </c>
      <c r="I92" s="23" t="s">
        <v>31</v>
      </c>
      <c r="J92" s="26" t="str">
        <f>E24</f>
        <v>Radka Sipková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103" t="s">
        <v>94</v>
      </c>
      <c r="D94" s="95"/>
      <c r="E94" s="95"/>
      <c r="F94" s="95"/>
      <c r="G94" s="95"/>
      <c r="H94" s="95"/>
      <c r="I94" s="95"/>
      <c r="J94" s="104" t="s">
        <v>95</v>
      </c>
      <c r="K94" s="95"/>
      <c r="L94" s="28"/>
    </row>
    <row r="95" spans="2:47" s="1" customFormat="1" ht="10.35" customHeight="1">
      <c r="B95" s="28"/>
      <c r="L95" s="28"/>
    </row>
    <row r="96" spans="2:47" s="1" customFormat="1" ht="22.9" customHeight="1">
      <c r="B96" s="28"/>
      <c r="C96" s="105" t="s">
        <v>96</v>
      </c>
      <c r="J96" s="65">
        <f>J127</f>
        <v>0</v>
      </c>
      <c r="L96" s="28"/>
      <c r="AU96" s="13" t="s">
        <v>97</v>
      </c>
    </row>
    <row r="97" spans="2:12" s="8" customFormat="1" ht="24.95" customHeight="1">
      <c r="B97" s="106"/>
      <c r="D97" s="107" t="s">
        <v>98</v>
      </c>
      <c r="E97" s="108"/>
      <c r="F97" s="108"/>
      <c r="G97" s="108"/>
      <c r="H97" s="108"/>
      <c r="I97" s="108"/>
      <c r="J97" s="109">
        <f>J128</f>
        <v>0</v>
      </c>
      <c r="L97" s="106"/>
    </row>
    <row r="98" spans="2:12" s="9" customFormat="1" ht="19.899999999999999" customHeight="1">
      <c r="B98" s="110"/>
      <c r="D98" s="111" t="s">
        <v>102</v>
      </c>
      <c r="E98" s="112"/>
      <c r="F98" s="112"/>
      <c r="G98" s="112"/>
      <c r="H98" s="112"/>
      <c r="I98" s="112"/>
      <c r="J98" s="113">
        <f>J129</f>
        <v>0</v>
      </c>
      <c r="L98" s="110"/>
    </row>
    <row r="99" spans="2:12" s="8" customFormat="1" ht="24.95" customHeight="1">
      <c r="B99" s="106"/>
      <c r="D99" s="107" t="s">
        <v>103</v>
      </c>
      <c r="E99" s="108"/>
      <c r="F99" s="108"/>
      <c r="G99" s="108"/>
      <c r="H99" s="108"/>
      <c r="I99" s="108"/>
      <c r="J99" s="109">
        <f>J133</f>
        <v>0</v>
      </c>
      <c r="L99" s="106"/>
    </row>
    <row r="100" spans="2:12" s="9" customFormat="1" ht="19.899999999999999" customHeight="1">
      <c r="B100" s="110"/>
      <c r="D100" s="111" t="s">
        <v>104</v>
      </c>
      <c r="E100" s="112"/>
      <c r="F100" s="112"/>
      <c r="G100" s="112"/>
      <c r="H100" s="112"/>
      <c r="I100" s="112"/>
      <c r="J100" s="113">
        <f>J134</f>
        <v>0</v>
      </c>
      <c r="L100" s="110"/>
    </row>
    <row r="101" spans="2:12" s="9" customFormat="1" ht="19.899999999999999" customHeight="1">
      <c r="B101" s="110"/>
      <c r="D101" s="111" t="s">
        <v>108</v>
      </c>
      <c r="E101" s="112"/>
      <c r="F101" s="112"/>
      <c r="G101" s="112"/>
      <c r="H101" s="112"/>
      <c r="I101" s="112"/>
      <c r="J101" s="113">
        <f>J143</f>
        <v>0</v>
      </c>
      <c r="L101" s="110"/>
    </row>
    <row r="102" spans="2:12" s="9" customFormat="1" ht="19.899999999999999" customHeight="1">
      <c r="B102" s="110"/>
      <c r="D102" s="111" t="s">
        <v>109</v>
      </c>
      <c r="E102" s="112"/>
      <c r="F102" s="112"/>
      <c r="G102" s="112"/>
      <c r="H102" s="112"/>
      <c r="I102" s="112"/>
      <c r="J102" s="113">
        <f>J147</f>
        <v>0</v>
      </c>
      <c r="L102" s="110"/>
    </row>
    <row r="103" spans="2:12" s="9" customFormat="1" ht="19.899999999999999" customHeight="1">
      <c r="B103" s="110"/>
      <c r="D103" s="111" t="s">
        <v>110</v>
      </c>
      <c r="E103" s="112"/>
      <c r="F103" s="112"/>
      <c r="G103" s="112"/>
      <c r="H103" s="112"/>
      <c r="I103" s="112"/>
      <c r="J103" s="113">
        <f>J160</f>
        <v>0</v>
      </c>
      <c r="L103" s="110"/>
    </row>
    <row r="104" spans="2:12" s="9" customFormat="1" ht="19.899999999999999" customHeight="1">
      <c r="B104" s="110"/>
      <c r="D104" s="111" t="s">
        <v>1585</v>
      </c>
      <c r="E104" s="112"/>
      <c r="F104" s="112"/>
      <c r="G104" s="112"/>
      <c r="H104" s="112"/>
      <c r="I104" s="112"/>
      <c r="J104" s="113">
        <f>J167</f>
        <v>0</v>
      </c>
      <c r="L104" s="110"/>
    </row>
    <row r="105" spans="2:12" s="8" customFormat="1" ht="24.95" customHeight="1">
      <c r="B105" s="106"/>
      <c r="D105" s="107" t="s">
        <v>113</v>
      </c>
      <c r="E105" s="108"/>
      <c r="F105" s="108"/>
      <c r="G105" s="108"/>
      <c r="H105" s="108"/>
      <c r="I105" s="108"/>
      <c r="J105" s="109">
        <f>J169</f>
        <v>0</v>
      </c>
      <c r="L105" s="106"/>
    </row>
    <row r="106" spans="2:12" s="8" customFormat="1" ht="24.95" customHeight="1">
      <c r="B106" s="106"/>
      <c r="D106" s="107" t="s">
        <v>117</v>
      </c>
      <c r="E106" s="108"/>
      <c r="F106" s="108"/>
      <c r="G106" s="108"/>
      <c r="H106" s="108"/>
      <c r="I106" s="108"/>
      <c r="J106" s="109">
        <f>J170</f>
        <v>0</v>
      </c>
      <c r="L106" s="106"/>
    </row>
    <row r="107" spans="2:12" s="8" customFormat="1" ht="24.95" customHeight="1">
      <c r="B107" s="106"/>
      <c r="D107" s="107" t="s">
        <v>118</v>
      </c>
      <c r="E107" s="108"/>
      <c r="F107" s="108"/>
      <c r="G107" s="108"/>
      <c r="H107" s="108"/>
      <c r="I107" s="108"/>
      <c r="J107" s="109">
        <f>J172</f>
        <v>0</v>
      </c>
      <c r="L107" s="106"/>
    </row>
    <row r="108" spans="2:12" s="1" customFormat="1" ht="21.75" customHeight="1">
      <c r="B108" s="28"/>
      <c r="L108" s="28"/>
    </row>
    <row r="109" spans="2:12" s="1" customFormat="1" ht="6.95" customHeight="1">
      <c r="B109" s="43"/>
      <c r="C109" s="44"/>
      <c r="D109" s="44"/>
      <c r="E109" s="44"/>
      <c r="F109" s="44"/>
      <c r="G109" s="44"/>
      <c r="H109" s="44"/>
      <c r="I109" s="44"/>
      <c r="J109" s="44"/>
      <c r="K109" s="44"/>
      <c r="L109" s="28"/>
    </row>
    <row r="113" spans="2:63" s="1" customFormat="1" ht="6.95" customHeight="1">
      <c r="B113" s="45"/>
      <c r="C113" s="46"/>
      <c r="D113" s="46"/>
      <c r="E113" s="46"/>
      <c r="F113" s="46"/>
      <c r="G113" s="46"/>
      <c r="H113" s="46"/>
      <c r="I113" s="46"/>
      <c r="J113" s="46"/>
      <c r="K113" s="46"/>
      <c r="L113" s="28"/>
    </row>
    <row r="114" spans="2:63" s="1" customFormat="1" ht="24.95" customHeight="1">
      <c r="B114" s="28"/>
      <c r="C114" s="17" t="s">
        <v>119</v>
      </c>
      <c r="L114" s="28"/>
    </row>
    <row r="115" spans="2:63" s="1" customFormat="1" ht="6.95" customHeight="1">
      <c r="B115" s="28"/>
      <c r="L115" s="28"/>
    </row>
    <row r="116" spans="2:63" s="1" customFormat="1" ht="12" customHeight="1">
      <c r="B116" s="28"/>
      <c r="C116" s="23" t="s">
        <v>15</v>
      </c>
      <c r="L116" s="28"/>
    </row>
    <row r="117" spans="2:63" s="1" customFormat="1" ht="26.25" customHeight="1">
      <c r="B117" s="28"/>
      <c r="E117" s="207" t="str">
        <f>E7</f>
        <v>Obnova historickej a pamiatkovo chránenej budovy chemických laboratórií SPŠ.S.M. v B. Štiavnici</v>
      </c>
      <c r="F117" s="208"/>
      <c r="G117" s="208"/>
      <c r="H117" s="208"/>
      <c r="L117" s="28"/>
    </row>
    <row r="118" spans="2:63" s="1" customFormat="1" ht="12" customHeight="1">
      <c r="B118" s="28"/>
      <c r="C118" s="23" t="s">
        <v>91</v>
      </c>
      <c r="L118" s="28"/>
    </row>
    <row r="119" spans="2:63" s="1" customFormat="1" ht="16.5" customHeight="1">
      <c r="B119" s="28"/>
      <c r="E119" s="188" t="str">
        <f>E9</f>
        <v>SO-02.130 - Vyregulovanie - vykurovanie</v>
      </c>
      <c r="F119" s="209"/>
      <c r="G119" s="209"/>
      <c r="H119" s="209"/>
      <c r="L119" s="28"/>
    </row>
    <row r="120" spans="2:63" s="1" customFormat="1" ht="6.95" customHeight="1">
      <c r="B120" s="28"/>
      <c r="L120" s="28"/>
    </row>
    <row r="121" spans="2:63" s="1" customFormat="1" ht="12" customHeight="1">
      <c r="B121" s="28"/>
      <c r="C121" s="23" t="s">
        <v>19</v>
      </c>
      <c r="F121" s="21" t="str">
        <f>F12</f>
        <v>Banská Štiavnica</v>
      </c>
      <c r="I121" s="23" t="s">
        <v>21</v>
      </c>
      <c r="J121" s="51" t="str">
        <f>IF(J12="","",J12)</f>
        <v>1.9.2023</v>
      </c>
      <c r="L121" s="28"/>
    </row>
    <row r="122" spans="2:63" s="1" customFormat="1" ht="6.95" customHeight="1">
      <c r="B122" s="28"/>
      <c r="L122" s="28"/>
    </row>
    <row r="123" spans="2:63" s="1" customFormat="1" ht="15.2" customHeight="1">
      <c r="B123" s="28"/>
      <c r="C123" s="23" t="s">
        <v>23</v>
      </c>
      <c r="F123" s="21" t="str">
        <f>E15</f>
        <v xml:space="preserve"> </v>
      </c>
      <c r="I123" s="23" t="s">
        <v>29</v>
      </c>
      <c r="J123" s="26" t="str">
        <f>E21</f>
        <v xml:space="preserve"> </v>
      </c>
      <c r="L123" s="28"/>
    </row>
    <row r="124" spans="2:63" s="1" customFormat="1" ht="15.2" customHeight="1">
      <c r="B124" s="28"/>
      <c r="C124" s="23" t="s">
        <v>27</v>
      </c>
      <c r="F124" s="21" t="str">
        <f>IF(E18="","",E18)</f>
        <v>Vyplň údaj</v>
      </c>
      <c r="I124" s="23" t="s">
        <v>31</v>
      </c>
      <c r="J124" s="26" t="str">
        <f>E24</f>
        <v>Radka Sipková</v>
      </c>
      <c r="L124" s="28"/>
    </row>
    <row r="125" spans="2:63" s="1" customFormat="1" ht="10.35" customHeight="1">
      <c r="B125" s="28"/>
      <c r="L125" s="28"/>
    </row>
    <row r="126" spans="2:63" s="10" customFormat="1" ht="29.25" customHeight="1">
      <c r="B126" s="114"/>
      <c r="C126" s="115" t="s">
        <v>120</v>
      </c>
      <c r="D126" s="116" t="s">
        <v>59</v>
      </c>
      <c r="E126" s="116" t="s">
        <v>55</v>
      </c>
      <c r="F126" s="116" t="s">
        <v>56</v>
      </c>
      <c r="G126" s="116" t="s">
        <v>121</v>
      </c>
      <c r="H126" s="116" t="s">
        <v>122</v>
      </c>
      <c r="I126" s="116" t="s">
        <v>123</v>
      </c>
      <c r="J126" s="117" t="s">
        <v>95</v>
      </c>
      <c r="K126" s="118" t="s">
        <v>124</v>
      </c>
      <c r="L126" s="114"/>
      <c r="M126" s="58" t="s">
        <v>1</v>
      </c>
      <c r="N126" s="59" t="s">
        <v>38</v>
      </c>
      <c r="O126" s="59" t="s">
        <v>125</v>
      </c>
      <c r="P126" s="59" t="s">
        <v>126</v>
      </c>
      <c r="Q126" s="59" t="s">
        <v>127</v>
      </c>
      <c r="R126" s="59" t="s">
        <v>128</v>
      </c>
      <c r="S126" s="59" t="s">
        <v>129</v>
      </c>
      <c r="T126" s="60" t="s">
        <v>130</v>
      </c>
    </row>
    <row r="127" spans="2:63" s="1" customFormat="1" ht="22.9" customHeight="1">
      <c r="B127" s="28"/>
      <c r="C127" s="63" t="s">
        <v>96</v>
      </c>
      <c r="J127" s="119">
        <f>BK127</f>
        <v>0</v>
      </c>
      <c r="L127" s="28"/>
      <c r="M127" s="61"/>
      <c r="N127" s="52"/>
      <c r="O127" s="52"/>
      <c r="P127" s="120">
        <f>P128+P133+P169+P170+P172</f>
        <v>0</v>
      </c>
      <c r="Q127" s="52"/>
      <c r="R127" s="120">
        <f>R128+R133+R169+R170+R172</f>
        <v>1.1439094000000001</v>
      </c>
      <c r="S127" s="52"/>
      <c r="T127" s="121">
        <f>T128+T133+T169+T170+T172</f>
        <v>2.1568000000000001</v>
      </c>
      <c r="AT127" s="13" t="s">
        <v>73</v>
      </c>
      <c r="AU127" s="13" t="s">
        <v>97</v>
      </c>
      <c r="BK127" s="122">
        <f>BK128+BK133+BK169+BK170+BK172</f>
        <v>0</v>
      </c>
    </row>
    <row r="128" spans="2:63" s="11" customFormat="1" ht="25.9" customHeight="1">
      <c r="B128" s="123"/>
      <c r="D128" s="124" t="s">
        <v>73</v>
      </c>
      <c r="E128" s="125" t="s">
        <v>131</v>
      </c>
      <c r="F128" s="125" t="s">
        <v>132</v>
      </c>
      <c r="I128" s="126"/>
      <c r="J128" s="127">
        <f>BK128</f>
        <v>0</v>
      </c>
      <c r="L128" s="123"/>
      <c r="M128" s="128"/>
      <c r="P128" s="129">
        <f>P129</f>
        <v>0</v>
      </c>
      <c r="R128" s="129">
        <f>R129</f>
        <v>0.77129999999999999</v>
      </c>
      <c r="T128" s="130">
        <f>T129</f>
        <v>0</v>
      </c>
      <c r="AR128" s="124" t="s">
        <v>82</v>
      </c>
      <c r="AT128" s="131" t="s">
        <v>73</v>
      </c>
      <c r="AU128" s="131" t="s">
        <v>74</v>
      </c>
      <c r="AY128" s="124" t="s">
        <v>133</v>
      </c>
      <c r="BK128" s="132">
        <f>BK129</f>
        <v>0</v>
      </c>
    </row>
    <row r="129" spans="2:65" s="11" customFormat="1" ht="22.9" customHeight="1">
      <c r="B129" s="123"/>
      <c r="D129" s="124" t="s">
        <v>73</v>
      </c>
      <c r="E129" s="133" t="s">
        <v>182</v>
      </c>
      <c r="F129" s="133" t="s">
        <v>183</v>
      </c>
      <c r="I129" s="126"/>
      <c r="J129" s="134">
        <f>BK129</f>
        <v>0</v>
      </c>
      <c r="L129" s="123"/>
      <c r="M129" s="128"/>
      <c r="P129" s="129">
        <f>SUM(P130:P132)</f>
        <v>0</v>
      </c>
      <c r="R129" s="129">
        <f>SUM(R130:R132)</f>
        <v>0.77129999999999999</v>
      </c>
      <c r="T129" s="130">
        <f>SUM(T130:T132)</f>
        <v>0</v>
      </c>
      <c r="AR129" s="124" t="s">
        <v>82</v>
      </c>
      <c r="AT129" s="131" t="s">
        <v>73</v>
      </c>
      <c r="AU129" s="131" t="s">
        <v>82</v>
      </c>
      <c r="AY129" s="124" t="s">
        <v>133</v>
      </c>
      <c r="BK129" s="132">
        <f>SUM(BK130:BK132)</f>
        <v>0</v>
      </c>
    </row>
    <row r="130" spans="2:65" s="1" customFormat="1" ht="33" customHeight="1">
      <c r="B130" s="28"/>
      <c r="C130" s="135" t="s">
        <v>316</v>
      </c>
      <c r="D130" s="135" t="s">
        <v>136</v>
      </c>
      <c r="E130" s="136" t="s">
        <v>185</v>
      </c>
      <c r="F130" s="137" t="s">
        <v>186</v>
      </c>
      <c r="G130" s="138" t="s">
        <v>169</v>
      </c>
      <c r="H130" s="139">
        <v>30</v>
      </c>
      <c r="I130" s="140"/>
      <c r="J130" s="141">
        <f>ROUND(I130*H130,2)</f>
        <v>0</v>
      </c>
      <c r="K130" s="142"/>
      <c r="L130" s="28"/>
      <c r="M130" s="143" t="s">
        <v>1</v>
      </c>
      <c r="N130" s="144" t="s">
        <v>40</v>
      </c>
      <c r="P130" s="145">
        <f>O130*H130</f>
        <v>0</v>
      </c>
      <c r="Q130" s="145">
        <v>2.571E-2</v>
      </c>
      <c r="R130" s="145">
        <f>Q130*H130</f>
        <v>0.77129999999999999</v>
      </c>
      <c r="S130" s="145">
        <v>0</v>
      </c>
      <c r="T130" s="146">
        <f>S130*H130</f>
        <v>0</v>
      </c>
      <c r="AR130" s="147" t="s">
        <v>140</v>
      </c>
      <c r="AT130" s="147" t="s">
        <v>136</v>
      </c>
      <c r="AU130" s="147" t="s">
        <v>141</v>
      </c>
      <c r="AY130" s="13" t="s">
        <v>133</v>
      </c>
      <c r="BE130" s="148">
        <f>IF(N130="základná",J130,0)</f>
        <v>0</v>
      </c>
      <c r="BF130" s="148">
        <f>IF(N130="znížená",J130,0)</f>
        <v>0</v>
      </c>
      <c r="BG130" s="148">
        <f>IF(N130="zákl. prenesená",J130,0)</f>
        <v>0</v>
      </c>
      <c r="BH130" s="148">
        <f>IF(N130="zníž. prenesená",J130,0)</f>
        <v>0</v>
      </c>
      <c r="BI130" s="148">
        <f>IF(N130="nulová",J130,0)</f>
        <v>0</v>
      </c>
      <c r="BJ130" s="13" t="s">
        <v>141</v>
      </c>
      <c r="BK130" s="148">
        <f>ROUND(I130*H130,2)</f>
        <v>0</v>
      </c>
      <c r="BL130" s="13" t="s">
        <v>140</v>
      </c>
      <c r="BM130" s="147" t="s">
        <v>1822</v>
      </c>
    </row>
    <row r="131" spans="2:65" s="1" customFormat="1" ht="24.2" customHeight="1">
      <c r="B131" s="28"/>
      <c r="C131" s="135" t="s">
        <v>485</v>
      </c>
      <c r="D131" s="135" t="s">
        <v>136</v>
      </c>
      <c r="E131" s="136" t="s">
        <v>197</v>
      </c>
      <c r="F131" s="137" t="s">
        <v>198</v>
      </c>
      <c r="G131" s="138" t="s">
        <v>150</v>
      </c>
      <c r="H131" s="139">
        <v>2.0289999999999999</v>
      </c>
      <c r="I131" s="140"/>
      <c r="J131" s="141">
        <f>ROUND(I131*H131,2)</f>
        <v>0</v>
      </c>
      <c r="K131" s="142"/>
      <c r="L131" s="28"/>
      <c r="M131" s="143" t="s">
        <v>1</v>
      </c>
      <c r="N131" s="144" t="s">
        <v>40</v>
      </c>
      <c r="P131" s="145">
        <f>O131*H131</f>
        <v>0</v>
      </c>
      <c r="Q131" s="145">
        <v>0</v>
      </c>
      <c r="R131" s="145">
        <f>Q131*H131</f>
        <v>0</v>
      </c>
      <c r="S131" s="145">
        <v>0</v>
      </c>
      <c r="T131" s="146">
        <f>S131*H131</f>
        <v>0</v>
      </c>
      <c r="AR131" s="147" t="s">
        <v>140</v>
      </c>
      <c r="AT131" s="147" t="s">
        <v>136</v>
      </c>
      <c r="AU131" s="147" t="s">
        <v>141</v>
      </c>
      <c r="AY131" s="13" t="s">
        <v>133</v>
      </c>
      <c r="BE131" s="148">
        <f>IF(N131="základná",J131,0)</f>
        <v>0</v>
      </c>
      <c r="BF131" s="148">
        <f>IF(N131="znížená",J131,0)</f>
        <v>0</v>
      </c>
      <c r="BG131" s="148">
        <f>IF(N131="zákl. prenesená",J131,0)</f>
        <v>0</v>
      </c>
      <c r="BH131" s="148">
        <f>IF(N131="zníž. prenesená",J131,0)</f>
        <v>0</v>
      </c>
      <c r="BI131" s="148">
        <f>IF(N131="nulová",J131,0)</f>
        <v>0</v>
      </c>
      <c r="BJ131" s="13" t="s">
        <v>141</v>
      </c>
      <c r="BK131" s="148">
        <f>ROUND(I131*H131,2)</f>
        <v>0</v>
      </c>
      <c r="BL131" s="13" t="s">
        <v>140</v>
      </c>
      <c r="BM131" s="147" t="s">
        <v>1823</v>
      </c>
    </row>
    <row r="132" spans="2:65" s="1" customFormat="1" ht="24.2" customHeight="1">
      <c r="B132" s="28"/>
      <c r="C132" s="135" t="s">
        <v>489</v>
      </c>
      <c r="D132" s="135" t="s">
        <v>136</v>
      </c>
      <c r="E132" s="136" t="s">
        <v>201</v>
      </c>
      <c r="F132" s="137" t="s">
        <v>202</v>
      </c>
      <c r="G132" s="138" t="s">
        <v>150</v>
      </c>
      <c r="H132" s="139">
        <v>0.35</v>
      </c>
      <c r="I132" s="140"/>
      <c r="J132" s="141">
        <f>ROUND(I132*H132,2)</f>
        <v>0</v>
      </c>
      <c r="K132" s="142"/>
      <c r="L132" s="28"/>
      <c r="M132" s="143" t="s">
        <v>1</v>
      </c>
      <c r="N132" s="144" t="s">
        <v>40</v>
      </c>
      <c r="P132" s="145">
        <f>O132*H132</f>
        <v>0</v>
      </c>
      <c r="Q132" s="145">
        <v>0</v>
      </c>
      <c r="R132" s="145">
        <f>Q132*H132</f>
        <v>0</v>
      </c>
      <c r="S132" s="145">
        <v>0</v>
      </c>
      <c r="T132" s="146">
        <f>S132*H132</f>
        <v>0</v>
      </c>
      <c r="AR132" s="147" t="s">
        <v>140</v>
      </c>
      <c r="AT132" s="147" t="s">
        <v>136</v>
      </c>
      <c r="AU132" s="147" t="s">
        <v>141</v>
      </c>
      <c r="AY132" s="13" t="s">
        <v>133</v>
      </c>
      <c r="BE132" s="148">
        <f>IF(N132="základná",J132,0)</f>
        <v>0</v>
      </c>
      <c r="BF132" s="148">
        <f>IF(N132="znížená",J132,0)</f>
        <v>0</v>
      </c>
      <c r="BG132" s="148">
        <f>IF(N132="zákl. prenesená",J132,0)</f>
        <v>0</v>
      </c>
      <c r="BH132" s="148">
        <f>IF(N132="zníž. prenesená",J132,0)</f>
        <v>0</v>
      </c>
      <c r="BI132" s="148">
        <f>IF(N132="nulová",J132,0)</f>
        <v>0</v>
      </c>
      <c r="BJ132" s="13" t="s">
        <v>141</v>
      </c>
      <c r="BK132" s="148">
        <f>ROUND(I132*H132,2)</f>
        <v>0</v>
      </c>
      <c r="BL132" s="13" t="s">
        <v>140</v>
      </c>
      <c r="BM132" s="147" t="s">
        <v>1824</v>
      </c>
    </row>
    <row r="133" spans="2:65" s="11" customFormat="1" ht="25.9" customHeight="1">
      <c r="B133" s="123"/>
      <c r="D133" s="124" t="s">
        <v>73</v>
      </c>
      <c r="E133" s="125" t="s">
        <v>204</v>
      </c>
      <c r="F133" s="125" t="s">
        <v>205</v>
      </c>
      <c r="I133" s="126"/>
      <c r="J133" s="127">
        <f>BK133</f>
        <v>0</v>
      </c>
      <c r="L133" s="123"/>
      <c r="M133" s="128"/>
      <c r="P133" s="129">
        <f>P134+P143+P147+P160+P167</f>
        <v>0</v>
      </c>
      <c r="R133" s="129">
        <f>R134+R143+R147+R160+R167</f>
        <v>0.37260939999999998</v>
      </c>
      <c r="T133" s="130">
        <f>T134+T143+T147+T160+T167</f>
        <v>2.1568000000000001</v>
      </c>
      <c r="AR133" s="124" t="s">
        <v>141</v>
      </c>
      <c r="AT133" s="131" t="s">
        <v>73</v>
      </c>
      <c r="AU133" s="131" t="s">
        <v>74</v>
      </c>
      <c r="AY133" s="124" t="s">
        <v>133</v>
      </c>
      <c r="BK133" s="132">
        <f>BK134+BK143+BK147+BK160+BK167</f>
        <v>0</v>
      </c>
    </row>
    <row r="134" spans="2:65" s="11" customFormat="1" ht="22.9" customHeight="1">
      <c r="B134" s="123"/>
      <c r="D134" s="124" t="s">
        <v>73</v>
      </c>
      <c r="E134" s="133" t="s">
        <v>206</v>
      </c>
      <c r="F134" s="133" t="s">
        <v>207</v>
      </c>
      <c r="I134" s="126"/>
      <c r="J134" s="134">
        <f>BK134</f>
        <v>0</v>
      </c>
      <c r="L134" s="123"/>
      <c r="M134" s="128"/>
      <c r="P134" s="129">
        <f>SUM(P135:P142)</f>
        <v>0</v>
      </c>
      <c r="R134" s="129">
        <f>SUM(R135:R142)</f>
        <v>9.597E-2</v>
      </c>
      <c r="T134" s="130">
        <f>SUM(T135:T142)</f>
        <v>1.6</v>
      </c>
      <c r="AR134" s="124" t="s">
        <v>141</v>
      </c>
      <c r="AT134" s="131" t="s">
        <v>73</v>
      </c>
      <c r="AU134" s="131" t="s">
        <v>82</v>
      </c>
      <c r="AY134" s="124" t="s">
        <v>133</v>
      </c>
      <c r="BK134" s="132">
        <f>SUM(BK135:BK142)</f>
        <v>0</v>
      </c>
    </row>
    <row r="135" spans="2:65" s="1" customFormat="1" ht="24.2" customHeight="1">
      <c r="B135" s="28"/>
      <c r="C135" s="135" t="s">
        <v>454</v>
      </c>
      <c r="D135" s="135" t="s">
        <v>136</v>
      </c>
      <c r="E135" s="136" t="s">
        <v>1825</v>
      </c>
      <c r="F135" s="137" t="s">
        <v>1826</v>
      </c>
      <c r="G135" s="138" t="s">
        <v>180</v>
      </c>
      <c r="H135" s="139">
        <v>263</v>
      </c>
      <c r="I135" s="140"/>
      <c r="J135" s="141">
        <f t="shared" ref="J135:J142" si="0">ROUND(I135*H135,2)</f>
        <v>0</v>
      </c>
      <c r="K135" s="142"/>
      <c r="L135" s="28"/>
      <c r="M135" s="143" t="s">
        <v>1</v>
      </c>
      <c r="N135" s="144" t="s">
        <v>40</v>
      </c>
      <c r="P135" s="145">
        <f t="shared" ref="P135:P142" si="1">O135*H135</f>
        <v>0</v>
      </c>
      <c r="Q135" s="145">
        <v>1E-4</v>
      </c>
      <c r="R135" s="145">
        <f t="shared" ref="R135:R142" si="2">Q135*H135</f>
        <v>2.63E-2</v>
      </c>
      <c r="S135" s="145">
        <v>0</v>
      </c>
      <c r="T135" s="146">
        <f t="shared" ref="T135:T142" si="3">S135*H135</f>
        <v>0</v>
      </c>
      <c r="AR135" s="147" t="s">
        <v>211</v>
      </c>
      <c r="AT135" s="147" t="s">
        <v>136</v>
      </c>
      <c r="AU135" s="147" t="s">
        <v>141</v>
      </c>
      <c r="AY135" s="13" t="s">
        <v>133</v>
      </c>
      <c r="BE135" s="148">
        <f t="shared" ref="BE135:BE142" si="4">IF(N135="základná",J135,0)</f>
        <v>0</v>
      </c>
      <c r="BF135" s="148">
        <f t="shared" ref="BF135:BF142" si="5">IF(N135="znížená",J135,0)</f>
        <v>0</v>
      </c>
      <c r="BG135" s="148">
        <f t="shared" ref="BG135:BG142" si="6">IF(N135="zákl. prenesená",J135,0)</f>
        <v>0</v>
      </c>
      <c r="BH135" s="148">
        <f t="shared" ref="BH135:BH142" si="7">IF(N135="zníž. prenesená",J135,0)</f>
        <v>0</v>
      </c>
      <c r="BI135" s="148">
        <f t="shared" ref="BI135:BI142" si="8">IF(N135="nulová",J135,0)</f>
        <v>0</v>
      </c>
      <c r="BJ135" s="13" t="s">
        <v>141</v>
      </c>
      <c r="BK135" s="148">
        <f t="shared" ref="BK135:BK142" si="9">ROUND(I135*H135,2)</f>
        <v>0</v>
      </c>
      <c r="BL135" s="13" t="s">
        <v>211</v>
      </c>
      <c r="BM135" s="147" t="s">
        <v>1827</v>
      </c>
    </row>
    <row r="136" spans="2:65" s="1" customFormat="1" ht="24.2" customHeight="1">
      <c r="B136" s="28"/>
      <c r="C136" s="149" t="s">
        <v>7</v>
      </c>
      <c r="D136" s="149" t="s">
        <v>161</v>
      </c>
      <c r="E136" s="150" t="s">
        <v>1828</v>
      </c>
      <c r="F136" s="151" t="s">
        <v>1829</v>
      </c>
      <c r="G136" s="152" t="s">
        <v>180</v>
      </c>
      <c r="H136" s="153">
        <v>21</v>
      </c>
      <c r="I136" s="154"/>
      <c r="J136" s="155">
        <f t="shared" si="0"/>
        <v>0</v>
      </c>
      <c r="K136" s="156"/>
      <c r="L136" s="157"/>
      <c r="M136" s="158" t="s">
        <v>1</v>
      </c>
      <c r="N136" s="159" t="s">
        <v>40</v>
      </c>
      <c r="P136" s="145">
        <f t="shared" si="1"/>
        <v>0</v>
      </c>
      <c r="Q136" s="145">
        <v>1.7000000000000001E-4</v>
      </c>
      <c r="R136" s="145">
        <f t="shared" si="2"/>
        <v>3.5700000000000003E-3</v>
      </c>
      <c r="S136" s="145">
        <v>0</v>
      </c>
      <c r="T136" s="146">
        <f t="shared" si="3"/>
        <v>0</v>
      </c>
      <c r="AR136" s="147" t="s">
        <v>216</v>
      </c>
      <c r="AT136" s="147" t="s">
        <v>161</v>
      </c>
      <c r="AU136" s="147" t="s">
        <v>141</v>
      </c>
      <c r="AY136" s="13" t="s">
        <v>133</v>
      </c>
      <c r="BE136" s="148">
        <f t="shared" si="4"/>
        <v>0</v>
      </c>
      <c r="BF136" s="148">
        <f t="shared" si="5"/>
        <v>0</v>
      </c>
      <c r="BG136" s="148">
        <f t="shared" si="6"/>
        <v>0</v>
      </c>
      <c r="BH136" s="148">
        <f t="shared" si="7"/>
        <v>0</v>
      </c>
      <c r="BI136" s="148">
        <f t="shared" si="8"/>
        <v>0</v>
      </c>
      <c r="BJ136" s="13" t="s">
        <v>141</v>
      </c>
      <c r="BK136" s="148">
        <f t="shared" si="9"/>
        <v>0</v>
      </c>
      <c r="BL136" s="13" t="s">
        <v>211</v>
      </c>
      <c r="BM136" s="147" t="s">
        <v>1830</v>
      </c>
    </row>
    <row r="137" spans="2:65" s="1" customFormat="1" ht="33" customHeight="1">
      <c r="B137" s="28"/>
      <c r="C137" s="149" t="s">
        <v>292</v>
      </c>
      <c r="D137" s="149" t="s">
        <v>161</v>
      </c>
      <c r="E137" s="150" t="s">
        <v>1831</v>
      </c>
      <c r="F137" s="151" t="s">
        <v>1832</v>
      </c>
      <c r="G137" s="152" t="s">
        <v>180</v>
      </c>
      <c r="H137" s="153">
        <v>122</v>
      </c>
      <c r="I137" s="154"/>
      <c r="J137" s="155">
        <f t="shared" si="0"/>
        <v>0</v>
      </c>
      <c r="K137" s="156"/>
      <c r="L137" s="157"/>
      <c r="M137" s="158" t="s">
        <v>1</v>
      </c>
      <c r="N137" s="159" t="s">
        <v>40</v>
      </c>
      <c r="P137" s="145">
        <f t="shared" si="1"/>
        <v>0</v>
      </c>
      <c r="Q137" s="145">
        <v>1.8000000000000001E-4</v>
      </c>
      <c r="R137" s="145">
        <f t="shared" si="2"/>
        <v>2.196E-2</v>
      </c>
      <c r="S137" s="145">
        <v>0</v>
      </c>
      <c r="T137" s="146">
        <f t="shared" si="3"/>
        <v>0</v>
      </c>
      <c r="AR137" s="147" t="s">
        <v>216</v>
      </c>
      <c r="AT137" s="147" t="s">
        <v>161</v>
      </c>
      <c r="AU137" s="147" t="s">
        <v>141</v>
      </c>
      <c r="AY137" s="13" t="s">
        <v>133</v>
      </c>
      <c r="BE137" s="148">
        <f t="shared" si="4"/>
        <v>0</v>
      </c>
      <c r="BF137" s="148">
        <f t="shared" si="5"/>
        <v>0</v>
      </c>
      <c r="BG137" s="148">
        <f t="shared" si="6"/>
        <v>0</v>
      </c>
      <c r="BH137" s="148">
        <f t="shared" si="7"/>
        <v>0</v>
      </c>
      <c r="BI137" s="148">
        <f t="shared" si="8"/>
        <v>0</v>
      </c>
      <c r="BJ137" s="13" t="s">
        <v>141</v>
      </c>
      <c r="BK137" s="148">
        <f t="shared" si="9"/>
        <v>0</v>
      </c>
      <c r="BL137" s="13" t="s">
        <v>211</v>
      </c>
      <c r="BM137" s="147" t="s">
        <v>1833</v>
      </c>
    </row>
    <row r="138" spans="2:65" s="1" customFormat="1" ht="33" customHeight="1">
      <c r="B138" s="28"/>
      <c r="C138" s="149" t="s">
        <v>296</v>
      </c>
      <c r="D138" s="149" t="s">
        <v>161</v>
      </c>
      <c r="E138" s="150" t="s">
        <v>1834</v>
      </c>
      <c r="F138" s="151" t="s">
        <v>1835</v>
      </c>
      <c r="G138" s="152" t="s">
        <v>180</v>
      </c>
      <c r="H138" s="153">
        <v>38</v>
      </c>
      <c r="I138" s="154"/>
      <c r="J138" s="155">
        <f t="shared" si="0"/>
        <v>0</v>
      </c>
      <c r="K138" s="156"/>
      <c r="L138" s="157"/>
      <c r="M138" s="158" t="s">
        <v>1</v>
      </c>
      <c r="N138" s="159" t="s">
        <v>40</v>
      </c>
      <c r="P138" s="145">
        <f t="shared" si="1"/>
        <v>0</v>
      </c>
      <c r="Q138" s="145">
        <v>2.4000000000000001E-4</v>
      </c>
      <c r="R138" s="145">
        <f t="shared" si="2"/>
        <v>9.1199999999999996E-3</v>
      </c>
      <c r="S138" s="145">
        <v>0</v>
      </c>
      <c r="T138" s="146">
        <f t="shared" si="3"/>
        <v>0</v>
      </c>
      <c r="AR138" s="147" t="s">
        <v>216</v>
      </c>
      <c r="AT138" s="147" t="s">
        <v>161</v>
      </c>
      <c r="AU138" s="147" t="s">
        <v>141</v>
      </c>
      <c r="AY138" s="13" t="s">
        <v>133</v>
      </c>
      <c r="BE138" s="148">
        <f t="shared" si="4"/>
        <v>0</v>
      </c>
      <c r="BF138" s="148">
        <f t="shared" si="5"/>
        <v>0</v>
      </c>
      <c r="BG138" s="148">
        <f t="shared" si="6"/>
        <v>0</v>
      </c>
      <c r="BH138" s="148">
        <f t="shared" si="7"/>
        <v>0</v>
      </c>
      <c r="BI138" s="148">
        <f t="shared" si="8"/>
        <v>0</v>
      </c>
      <c r="BJ138" s="13" t="s">
        <v>141</v>
      </c>
      <c r="BK138" s="148">
        <f t="shared" si="9"/>
        <v>0</v>
      </c>
      <c r="BL138" s="13" t="s">
        <v>211</v>
      </c>
      <c r="BM138" s="147" t="s">
        <v>1836</v>
      </c>
    </row>
    <row r="139" spans="2:65" s="1" customFormat="1" ht="33" customHeight="1">
      <c r="B139" s="28"/>
      <c r="C139" s="149" t="s">
        <v>438</v>
      </c>
      <c r="D139" s="149" t="s">
        <v>161</v>
      </c>
      <c r="E139" s="150" t="s">
        <v>1837</v>
      </c>
      <c r="F139" s="151" t="s">
        <v>1838</v>
      </c>
      <c r="G139" s="152" t="s">
        <v>180</v>
      </c>
      <c r="H139" s="153">
        <v>40</v>
      </c>
      <c r="I139" s="154"/>
      <c r="J139" s="155">
        <f t="shared" si="0"/>
        <v>0</v>
      </c>
      <c r="K139" s="156"/>
      <c r="L139" s="157"/>
      <c r="M139" s="158" t="s">
        <v>1</v>
      </c>
      <c r="N139" s="159" t="s">
        <v>40</v>
      </c>
      <c r="P139" s="145">
        <f t="shared" si="1"/>
        <v>0</v>
      </c>
      <c r="Q139" s="145">
        <v>1.2999999999999999E-4</v>
      </c>
      <c r="R139" s="145">
        <f t="shared" si="2"/>
        <v>5.1999999999999998E-3</v>
      </c>
      <c r="S139" s="145">
        <v>0</v>
      </c>
      <c r="T139" s="146">
        <f t="shared" si="3"/>
        <v>0</v>
      </c>
      <c r="AR139" s="147" t="s">
        <v>216</v>
      </c>
      <c r="AT139" s="147" t="s">
        <v>161</v>
      </c>
      <c r="AU139" s="147" t="s">
        <v>141</v>
      </c>
      <c r="AY139" s="13" t="s">
        <v>133</v>
      </c>
      <c r="BE139" s="148">
        <f t="shared" si="4"/>
        <v>0</v>
      </c>
      <c r="BF139" s="148">
        <f t="shared" si="5"/>
        <v>0</v>
      </c>
      <c r="BG139" s="148">
        <f t="shared" si="6"/>
        <v>0</v>
      </c>
      <c r="BH139" s="148">
        <f t="shared" si="7"/>
        <v>0</v>
      </c>
      <c r="BI139" s="148">
        <f t="shared" si="8"/>
        <v>0</v>
      </c>
      <c r="BJ139" s="13" t="s">
        <v>141</v>
      </c>
      <c r="BK139" s="148">
        <f t="shared" si="9"/>
        <v>0</v>
      </c>
      <c r="BL139" s="13" t="s">
        <v>211</v>
      </c>
      <c r="BM139" s="147" t="s">
        <v>1839</v>
      </c>
    </row>
    <row r="140" spans="2:65" s="1" customFormat="1" ht="33" customHeight="1">
      <c r="B140" s="28"/>
      <c r="C140" s="149" t="s">
        <v>442</v>
      </c>
      <c r="D140" s="149" t="s">
        <v>161</v>
      </c>
      <c r="E140" s="150" t="s">
        <v>1840</v>
      </c>
      <c r="F140" s="151" t="s">
        <v>1841</v>
      </c>
      <c r="G140" s="152" t="s">
        <v>180</v>
      </c>
      <c r="H140" s="153">
        <v>42</v>
      </c>
      <c r="I140" s="154"/>
      <c r="J140" s="155">
        <f t="shared" si="0"/>
        <v>0</v>
      </c>
      <c r="K140" s="156"/>
      <c r="L140" s="157"/>
      <c r="M140" s="158" t="s">
        <v>1</v>
      </c>
      <c r="N140" s="159" t="s">
        <v>40</v>
      </c>
      <c r="P140" s="145">
        <f t="shared" si="1"/>
        <v>0</v>
      </c>
      <c r="Q140" s="145">
        <v>7.1000000000000002E-4</v>
      </c>
      <c r="R140" s="145">
        <f t="shared" si="2"/>
        <v>2.9819999999999999E-2</v>
      </c>
      <c r="S140" s="145">
        <v>0</v>
      </c>
      <c r="T140" s="146">
        <f t="shared" si="3"/>
        <v>0</v>
      </c>
      <c r="AR140" s="147" t="s">
        <v>216</v>
      </c>
      <c r="AT140" s="147" t="s">
        <v>161</v>
      </c>
      <c r="AU140" s="147" t="s">
        <v>141</v>
      </c>
      <c r="AY140" s="13" t="s">
        <v>133</v>
      </c>
      <c r="BE140" s="148">
        <f t="shared" si="4"/>
        <v>0</v>
      </c>
      <c r="BF140" s="148">
        <f t="shared" si="5"/>
        <v>0</v>
      </c>
      <c r="BG140" s="148">
        <f t="shared" si="6"/>
        <v>0</v>
      </c>
      <c r="BH140" s="148">
        <f t="shared" si="7"/>
        <v>0</v>
      </c>
      <c r="BI140" s="148">
        <f t="shared" si="8"/>
        <v>0</v>
      </c>
      <c r="BJ140" s="13" t="s">
        <v>141</v>
      </c>
      <c r="BK140" s="148">
        <f t="shared" si="9"/>
        <v>0</v>
      </c>
      <c r="BL140" s="13" t="s">
        <v>211</v>
      </c>
      <c r="BM140" s="147" t="s">
        <v>1842</v>
      </c>
    </row>
    <row r="141" spans="2:65" s="1" customFormat="1" ht="16.5" customHeight="1">
      <c r="B141" s="28"/>
      <c r="C141" s="135" t="s">
        <v>462</v>
      </c>
      <c r="D141" s="135" t="s">
        <v>136</v>
      </c>
      <c r="E141" s="136" t="s">
        <v>251</v>
      </c>
      <c r="F141" s="137" t="s">
        <v>252</v>
      </c>
      <c r="G141" s="138" t="s">
        <v>169</v>
      </c>
      <c r="H141" s="139">
        <v>50</v>
      </c>
      <c r="I141" s="140"/>
      <c r="J141" s="141">
        <f t="shared" si="0"/>
        <v>0</v>
      </c>
      <c r="K141" s="142"/>
      <c r="L141" s="28"/>
      <c r="M141" s="143" t="s">
        <v>1</v>
      </c>
      <c r="N141" s="144" t="s">
        <v>40</v>
      </c>
      <c r="P141" s="145">
        <f t="shared" si="1"/>
        <v>0</v>
      </c>
      <c r="Q141" s="145">
        <v>0</v>
      </c>
      <c r="R141" s="145">
        <f t="shared" si="2"/>
        <v>0</v>
      </c>
      <c r="S141" s="145">
        <v>3.2000000000000001E-2</v>
      </c>
      <c r="T141" s="146">
        <f t="shared" si="3"/>
        <v>1.6</v>
      </c>
      <c r="AR141" s="147" t="s">
        <v>211</v>
      </c>
      <c r="AT141" s="147" t="s">
        <v>136</v>
      </c>
      <c r="AU141" s="147" t="s">
        <v>141</v>
      </c>
      <c r="AY141" s="13" t="s">
        <v>133</v>
      </c>
      <c r="BE141" s="148">
        <f t="shared" si="4"/>
        <v>0</v>
      </c>
      <c r="BF141" s="148">
        <f t="shared" si="5"/>
        <v>0</v>
      </c>
      <c r="BG141" s="148">
        <f t="shared" si="6"/>
        <v>0</v>
      </c>
      <c r="BH141" s="148">
        <f t="shared" si="7"/>
        <v>0</v>
      </c>
      <c r="BI141" s="148">
        <f t="shared" si="8"/>
        <v>0</v>
      </c>
      <c r="BJ141" s="13" t="s">
        <v>141</v>
      </c>
      <c r="BK141" s="148">
        <f t="shared" si="9"/>
        <v>0</v>
      </c>
      <c r="BL141" s="13" t="s">
        <v>211</v>
      </c>
      <c r="BM141" s="147" t="s">
        <v>1843</v>
      </c>
    </row>
    <row r="142" spans="2:65" s="1" customFormat="1" ht="24.2" customHeight="1">
      <c r="B142" s="28"/>
      <c r="C142" s="135" t="s">
        <v>1844</v>
      </c>
      <c r="D142" s="135" t="s">
        <v>136</v>
      </c>
      <c r="E142" s="136" t="s">
        <v>255</v>
      </c>
      <c r="F142" s="137" t="s">
        <v>256</v>
      </c>
      <c r="G142" s="138" t="s">
        <v>150</v>
      </c>
      <c r="H142" s="139">
        <v>9.6000000000000002E-2</v>
      </c>
      <c r="I142" s="140"/>
      <c r="J142" s="141">
        <f t="shared" si="0"/>
        <v>0</v>
      </c>
      <c r="K142" s="142"/>
      <c r="L142" s="28"/>
      <c r="M142" s="143" t="s">
        <v>1</v>
      </c>
      <c r="N142" s="144" t="s">
        <v>40</v>
      </c>
      <c r="P142" s="145">
        <f t="shared" si="1"/>
        <v>0</v>
      </c>
      <c r="Q142" s="145">
        <v>0</v>
      </c>
      <c r="R142" s="145">
        <f t="shared" si="2"/>
        <v>0</v>
      </c>
      <c r="S142" s="145">
        <v>0</v>
      </c>
      <c r="T142" s="146">
        <f t="shared" si="3"/>
        <v>0</v>
      </c>
      <c r="AR142" s="147" t="s">
        <v>211</v>
      </c>
      <c r="AT142" s="147" t="s">
        <v>136</v>
      </c>
      <c r="AU142" s="147" t="s">
        <v>141</v>
      </c>
      <c r="AY142" s="13" t="s">
        <v>133</v>
      </c>
      <c r="BE142" s="148">
        <f t="shared" si="4"/>
        <v>0</v>
      </c>
      <c r="BF142" s="148">
        <f t="shared" si="5"/>
        <v>0</v>
      </c>
      <c r="BG142" s="148">
        <f t="shared" si="6"/>
        <v>0</v>
      </c>
      <c r="BH142" s="148">
        <f t="shared" si="7"/>
        <v>0</v>
      </c>
      <c r="BI142" s="148">
        <f t="shared" si="8"/>
        <v>0</v>
      </c>
      <c r="BJ142" s="13" t="s">
        <v>141</v>
      </c>
      <c r="BK142" s="148">
        <f t="shared" si="9"/>
        <v>0</v>
      </c>
      <c r="BL142" s="13" t="s">
        <v>211</v>
      </c>
      <c r="BM142" s="147" t="s">
        <v>1845</v>
      </c>
    </row>
    <row r="143" spans="2:65" s="11" customFormat="1" ht="22.9" customHeight="1">
      <c r="B143" s="123"/>
      <c r="D143" s="124" t="s">
        <v>73</v>
      </c>
      <c r="E143" s="133" t="s">
        <v>573</v>
      </c>
      <c r="F143" s="133" t="s">
        <v>574</v>
      </c>
      <c r="I143" s="126"/>
      <c r="J143" s="134">
        <f>BK143</f>
        <v>0</v>
      </c>
      <c r="L143" s="123"/>
      <c r="M143" s="128"/>
      <c r="P143" s="129">
        <f>SUM(P144:P146)</f>
        <v>0</v>
      </c>
      <c r="R143" s="129">
        <f>SUM(R144:R146)</f>
        <v>4.4819999999999999E-3</v>
      </c>
      <c r="T143" s="130">
        <f>SUM(T144:T146)</f>
        <v>0.42900000000000005</v>
      </c>
      <c r="AR143" s="124" t="s">
        <v>141</v>
      </c>
      <c r="AT143" s="131" t="s">
        <v>73</v>
      </c>
      <c r="AU143" s="131" t="s">
        <v>82</v>
      </c>
      <c r="AY143" s="124" t="s">
        <v>133</v>
      </c>
      <c r="BK143" s="132">
        <f>SUM(BK144:BK146)</f>
        <v>0</v>
      </c>
    </row>
    <row r="144" spans="2:65" s="1" customFormat="1" ht="24.2" customHeight="1">
      <c r="B144" s="28"/>
      <c r="C144" s="135" t="s">
        <v>481</v>
      </c>
      <c r="D144" s="135" t="s">
        <v>136</v>
      </c>
      <c r="E144" s="136" t="s">
        <v>1846</v>
      </c>
      <c r="F144" s="137" t="s">
        <v>1847</v>
      </c>
      <c r="G144" s="138" t="s">
        <v>180</v>
      </c>
      <c r="H144" s="139">
        <v>50</v>
      </c>
      <c r="I144" s="140"/>
      <c r="J144" s="141">
        <f>ROUND(I144*H144,2)</f>
        <v>0</v>
      </c>
      <c r="K144" s="142"/>
      <c r="L144" s="28"/>
      <c r="M144" s="143" t="s">
        <v>1</v>
      </c>
      <c r="N144" s="144" t="s">
        <v>40</v>
      </c>
      <c r="P144" s="145">
        <f>O144*H144</f>
        <v>0</v>
      </c>
      <c r="Q144" s="145">
        <v>8.9640000000000002E-5</v>
      </c>
      <c r="R144" s="145">
        <f>Q144*H144</f>
        <v>4.4819999999999999E-3</v>
      </c>
      <c r="S144" s="145">
        <v>8.5800000000000008E-3</v>
      </c>
      <c r="T144" s="146">
        <f>S144*H144</f>
        <v>0.42900000000000005</v>
      </c>
      <c r="AR144" s="147" t="s">
        <v>211</v>
      </c>
      <c r="AT144" s="147" t="s">
        <v>136</v>
      </c>
      <c r="AU144" s="147" t="s">
        <v>141</v>
      </c>
      <c r="AY144" s="13" t="s">
        <v>133</v>
      </c>
      <c r="BE144" s="148">
        <f>IF(N144="základná",J144,0)</f>
        <v>0</v>
      </c>
      <c r="BF144" s="148">
        <f>IF(N144="znížená",J144,0)</f>
        <v>0</v>
      </c>
      <c r="BG144" s="148">
        <f>IF(N144="zákl. prenesená",J144,0)</f>
        <v>0</v>
      </c>
      <c r="BH144" s="148">
        <f>IF(N144="zníž. prenesená",J144,0)</f>
        <v>0</v>
      </c>
      <c r="BI144" s="148">
        <f>IF(N144="nulová",J144,0)</f>
        <v>0</v>
      </c>
      <c r="BJ144" s="13" t="s">
        <v>141</v>
      </c>
      <c r="BK144" s="148">
        <f>ROUND(I144*H144,2)</f>
        <v>0</v>
      </c>
      <c r="BL144" s="13" t="s">
        <v>211</v>
      </c>
      <c r="BM144" s="147" t="s">
        <v>1848</v>
      </c>
    </row>
    <row r="145" spans="2:65" s="1" customFormat="1" ht="16.5" customHeight="1">
      <c r="B145" s="28"/>
      <c r="C145" s="135" t="s">
        <v>458</v>
      </c>
      <c r="D145" s="135" t="s">
        <v>136</v>
      </c>
      <c r="E145" s="136" t="s">
        <v>1849</v>
      </c>
      <c r="F145" s="137" t="s">
        <v>1850</v>
      </c>
      <c r="G145" s="138" t="s">
        <v>180</v>
      </c>
      <c r="H145" s="139">
        <v>1530</v>
      </c>
      <c r="I145" s="140"/>
      <c r="J145" s="141">
        <f>ROUND(I145*H145,2)</f>
        <v>0</v>
      </c>
      <c r="K145" s="142"/>
      <c r="L145" s="28"/>
      <c r="M145" s="143" t="s">
        <v>1</v>
      </c>
      <c r="N145" s="144" t="s">
        <v>40</v>
      </c>
      <c r="P145" s="145">
        <f>O145*H145</f>
        <v>0</v>
      </c>
      <c r="Q145" s="145">
        <v>0</v>
      </c>
      <c r="R145" s="145">
        <f>Q145*H145</f>
        <v>0</v>
      </c>
      <c r="S145" s="145">
        <v>0</v>
      </c>
      <c r="T145" s="146">
        <f>S145*H145</f>
        <v>0</v>
      </c>
      <c r="AR145" s="147" t="s">
        <v>211</v>
      </c>
      <c r="AT145" s="147" t="s">
        <v>136</v>
      </c>
      <c r="AU145" s="147" t="s">
        <v>141</v>
      </c>
      <c r="AY145" s="13" t="s">
        <v>133</v>
      </c>
      <c r="BE145" s="148">
        <f>IF(N145="základná",J145,0)</f>
        <v>0</v>
      </c>
      <c r="BF145" s="148">
        <f>IF(N145="znížená",J145,0)</f>
        <v>0</v>
      </c>
      <c r="BG145" s="148">
        <f>IF(N145="zákl. prenesená",J145,0)</f>
        <v>0</v>
      </c>
      <c r="BH145" s="148">
        <f>IF(N145="zníž. prenesená",J145,0)</f>
        <v>0</v>
      </c>
      <c r="BI145" s="148">
        <f>IF(N145="nulová",J145,0)</f>
        <v>0</v>
      </c>
      <c r="BJ145" s="13" t="s">
        <v>141</v>
      </c>
      <c r="BK145" s="148">
        <f>ROUND(I145*H145,2)</f>
        <v>0</v>
      </c>
      <c r="BL145" s="13" t="s">
        <v>211</v>
      </c>
      <c r="BM145" s="147" t="s">
        <v>1851</v>
      </c>
    </row>
    <row r="146" spans="2:65" s="1" customFormat="1" ht="16.5" customHeight="1">
      <c r="B146" s="28"/>
      <c r="C146" s="135" t="s">
        <v>1634</v>
      </c>
      <c r="D146" s="135" t="s">
        <v>136</v>
      </c>
      <c r="E146" s="136" t="s">
        <v>1012</v>
      </c>
      <c r="F146" s="137" t="s">
        <v>1013</v>
      </c>
      <c r="G146" s="138" t="s">
        <v>150</v>
      </c>
      <c r="H146" s="139">
        <v>0.3</v>
      </c>
      <c r="I146" s="140"/>
      <c r="J146" s="141">
        <f>ROUND(I146*H146,2)</f>
        <v>0</v>
      </c>
      <c r="K146" s="142"/>
      <c r="L146" s="28"/>
      <c r="M146" s="143" t="s">
        <v>1</v>
      </c>
      <c r="N146" s="144" t="s">
        <v>40</v>
      </c>
      <c r="P146" s="145">
        <f>O146*H146</f>
        <v>0</v>
      </c>
      <c r="Q146" s="145">
        <v>0</v>
      </c>
      <c r="R146" s="145">
        <f>Q146*H146</f>
        <v>0</v>
      </c>
      <c r="S146" s="145">
        <v>0</v>
      </c>
      <c r="T146" s="146">
        <f>S146*H146</f>
        <v>0</v>
      </c>
      <c r="AR146" s="147" t="s">
        <v>211</v>
      </c>
      <c r="AT146" s="147" t="s">
        <v>136</v>
      </c>
      <c r="AU146" s="147" t="s">
        <v>141</v>
      </c>
      <c r="AY146" s="13" t="s">
        <v>133</v>
      </c>
      <c r="BE146" s="148">
        <f>IF(N146="základná",J146,0)</f>
        <v>0</v>
      </c>
      <c r="BF146" s="148">
        <f>IF(N146="znížená",J146,0)</f>
        <v>0</v>
      </c>
      <c r="BG146" s="148">
        <f>IF(N146="zákl. prenesená",J146,0)</f>
        <v>0</v>
      </c>
      <c r="BH146" s="148">
        <f>IF(N146="zníž. prenesená",J146,0)</f>
        <v>0</v>
      </c>
      <c r="BI146" s="148">
        <f>IF(N146="nulová",J146,0)</f>
        <v>0</v>
      </c>
      <c r="BJ146" s="13" t="s">
        <v>141</v>
      </c>
      <c r="BK146" s="148">
        <f>ROUND(I146*H146,2)</f>
        <v>0</v>
      </c>
      <c r="BL146" s="13" t="s">
        <v>211</v>
      </c>
      <c r="BM146" s="147" t="s">
        <v>1852</v>
      </c>
    </row>
    <row r="147" spans="2:65" s="11" customFormat="1" ht="22.9" customHeight="1">
      <c r="B147" s="123"/>
      <c r="D147" s="124" t="s">
        <v>73</v>
      </c>
      <c r="E147" s="133" t="s">
        <v>1029</v>
      </c>
      <c r="F147" s="133" t="s">
        <v>1030</v>
      </c>
      <c r="I147" s="126"/>
      <c r="J147" s="134">
        <f>BK147</f>
        <v>0</v>
      </c>
      <c r="L147" s="123"/>
      <c r="M147" s="128"/>
      <c r="P147" s="129">
        <f>SUM(P148:P159)</f>
        <v>0</v>
      </c>
      <c r="R147" s="129">
        <f>SUM(R148:R159)</f>
        <v>0.2161574</v>
      </c>
      <c r="T147" s="130">
        <f>SUM(T148:T159)</f>
        <v>0.1278</v>
      </c>
      <c r="AR147" s="124" t="s">
        <v>141</v>
      </c>
      <c r="AT147" s="131" t="s">
        <v>73</v>
      </c>
      <c r="AU147" s="131" t="s">
        <v>82</v>
      </c>
      <c r="AY147" s="124" t="s">
        <v>133</v>
      </c>
      <c r="BK147" s="132">
        <f>SUM(BK148:BK159)</f>
        <v>0</v>
      </c>
    </row>
    <row r="148" spans="2:65" s="1" customFormat="1" ht="24.2" customHeight="1">
      <c r="B148" s="28"/>
      <c r="C148" s="135" t="s">
        <v>671</v>
      </c>
      <c r="D148" s="135" t="s">
        <v>136</v>
      </c>
      <c r="E148" s="136" t="s">
        <v>1853</v>
      </c>
      <c r="F148" s="137" t="s">
        <v>1854</v>
      </c>
      <c r="G148" s="138" t="s">
        <v>263</v>
      </c>
      <c r="H148" s="139">
        <v>284</v>
      </c>
      <c r="I148" s="140"/>
      <c r="J148" s="141">
        <f t="shared" ref="J148:J159" si="10">ROUND(I148*H148,2)</f>
        <v>0</v>
      </c>
      <c r="K148" s="142"/>
      <c r="L148" s="28"/>
      <c r="M148" s="143" t="s">
        <v>1</v>
      </c>
      <c r="N148" s="144" t="s">
        <v>40</v>
      </c>
      <c r="P148" s="145">
        <f t="shared" ref="P148:P159" si="11">O148*H148</f>
        <v>0</v>
      </c>
      <c r="Q148" s="145">
        <v>9.2159999999999999E-5</v>
      </c>
      <c r="R148" s="145">
        <f t="shared" ref="R148:R159" si="12">Q148*H148</f>
        <v>2.6173439999999999E-2</v>
      </c>
      <c r="S148" s="145">
        <v>4.4999999999999999E-4</v>
      </c>
      <c r="T148" s="146">
        <f t="shared" ref="T148:T159" si="13">S148*H148</f>
        <v>0.1278</v>
      </c>
      <c r="AR148" s="147" t="s">
        <v>1565</v>
      </c>
      <c r="AT148" s="147" t="s">
        <v>136</v>
      </c>
      <c r="AU148" s="147" t="s">
        <v>141</v>
      </c>
      <c r="AY148" s="13" t="s">
        <v>133</v>
      </c>
      <c r="BE148" s="148">
        <f t="shared" ref="BE148:BE159" si="14">IF(N148="základná",J148,0)</f>
        <v>0</v>
      </c>
      <c r="BF148" s="148">
        <f t="shared" ref="BF148:BF159" si="15">IF(N148="znížená",J148,0)</f>
        <v>0</v>
      </c>
      <c r="BG148" s="148">
        <f t="shared" ref="BG148:BG159" si="16">IF(N148="zákl. prenesená",J148,0)</f>
        <v>0</v>
      </c>
      <c r="BH148" s="148">
        <f t="shared" ref="BH148:BH159" si="17">IF(N148="zníž. prenesená",J148,0)</f>
        <v>0</v>
      </c>
      <c r="BI148" s="148">
        <f t="shared" ref="BI148:BI159" si="18">IF(N148="nulová",J148,0)</f>
        <v>0</v>
      </c>
      <c r="BJ148" s="13" t="s">
        <v>141</v>
      </c>
      <c r="BK148" s="148">
        <f t="shared" ref="BK148:BK159" si="19">ROUND(I148*H148,2)</f>
        <v>0</v>
      </c>
      <c r="BL148" s="13" t="s">
        <v>1565</v>
      </c>
      <c r="BM148" s="147" t="s">
        <v>1855</v>
      </c>
    </row>
    <row r="149" spans="2:65" s="1" customFormat="1" ht="24.2" customHeight="1">
      <c r="B149" s="28"/>
      <c r="C149" s="135" t="s">
        <v>333</v>
      </c>
      <c r="D149" s="135" t="s">
        <v>136</v>
      </c>
      <c r="E149" s="136" t="s">
        <v>1856</v>
      </c>
      <c r="F149" s="137" t="s">
        <v>1857</v>
      </c>
      <c r="G149" s="138" t="s">
        <v>263</v>
      </c>
      <c r="H149" s="139">
        <v>284</v>
      </c>
      <c r="I149" s="140"/>
      <c r="J149" s="141">
        <f t="shared" si="10"/>
        <v>0</v>
      </c>
      <c r="K149" s="142"/>
      <c r="L149" s="28"/>
      <c r="M149" s="143" t="s">
        <v>1</v>
      </c>
      <c r="N149" s="144" t="s">
        <v>40</v>
      </c>
      <c r="P149" s="145">
        <f t="shared" si="11"/>
        <v>0</v>
      </c>
      <c r="Q149" s="145">
        <v>1.9959999999999999E-5</v>
      </c>
      <c r="R149" s="145">
        <f t="shared" si="12"/>
        <v>5.66864E-3</v>
      </c>
      <c r="S149" s="145">
        <v>0</v>
      </c>
      <c r="T149" s="146">
        <f t="shared" si="13"/>
        <v>0</v>
      </c>
      <c r="AR149" s="147" t="s">
        <v>211</v>
      </c>
      <c r="AT149" s="147" t="s">
        <v>136</v>
      </c>
      <c r="AU149" s="147" t="s">
        <v>141</v>
      </c>
      <c r="AY149" s="13" t="s">
        <v>133</v>
      </c>
      <c r="BE149" s="148">
        <f t="shared" si="14"/>
        <v>0</v>
      </c>
      <c r="BF149" s="148">
        <f t="shared" si="15"/>
        <v>0</v>
      </c>
      <c r="BG149" s="148">
        <f t="shared" si="16"/>
        <v>0</v>
      </c>
      <c r="BH149" s="148">
        <f t="shared" si="17"/>
        <v>0</v>
      </c>
      <c r="BI149" s="148">
        <f t="shared" si="18"/>
        <v>0</v>
      </c>
      <c r="BJ149" s="13" t="s">
        <v>141</v>
      </c>
      <c r="BK149" s="148">
        <f t="shared" si="19"/>
        <v>0</v>
      </c>
      <c r="BL149" s="13" t="s">
        <v>211</v>
      </c>
      <c r="BM149" s="147" t="s">
        <v>1858</v>
      </c>
    </row>
    <row r="150" spans="2:65" s="1" customFormat="1" ht="24.2" customHeight="1">
      <c r="B150" s="28"/>
      <c r="C150" s="149" t="s">
        <v>216</v>
      </c>
      <c r="D150" s="149" t="s">
        <v>161</v>
      </c>
      <c r="E150" s="150" t="s">
        <v>1859</v>
      </c>
      <c r="F150" s="151" t="s">
        <v>1860</v>
      </c>
      <c r="G150" s="152" t="s">
        <v>263</v>
      </c>
      <c r="H150" s="153">
        <v>284</v>
      </c>
      <c r="I150" s="154"/>
      <c r="J150" s="155">
        <f t="shared" si="10"/>
        <v>0</v>
      </c>
      <c r="K150" s="156"/>
      <c r="L150" s="157"/>
      <c r="M150" s="158" t="s">
        <v>1</v>
      </c>
      <c r="N150" s="159" t="s">
        <v>40</v>
      </c>
      <c r="P150" s="145">
        <f t="shared" si="11"/>
        <v>0</v>
      </c>
      <c r="Q150" s="145">
        <v>3.1E-4</v>
      </c>
      <c r="R150" s="145">
        <f t="shared" si="12"/>
        <v>8.8039999999999993E-2</v>
      </c>
      <c r="S150" s="145">
        <v>0</v>
      </c>
      <c r="T150" s="146">
        <f t="shared" si="13"/>
        <v>0</v>
      </c>
      <c r="AR150" s="147" t="s">
        <v>216</v>
      </c>
      <c r="AT150" s="147" t="s">
        <v>161</v>
      </c>
      <c r="AU150" s="147" t="s">
        <v>141</v>
      </c>
      <c r="AY150" s="13" t="s">
        <v>133</v>
      </c>
      <c r="BE150" s="148">
        <f t="shared" si="14"/>
        <v>0</v>
      </c>
      <c r="BF150" s="148">
        <f t="shared" si="15"/>
        <v>0</v>
      </c>
      <c r="BG150" s="148">
        <f t="shared" si="16"/>
        <v>0</v>
      </c>
      <c r="BH150" s="148">
        <f t="shared" si="17"/>
        <v>0</v>
      </c>
      <c r="BI150" s="148">
        <f t="shared" si="18"/>
        <v>0</v>
      </c>
      <c r="BJ150" s="13" t="s">
        <v>141</v>
      </c>
      <c r="BK150" s="148">
        <f t="shared" si="19"/>
        <v>0</v>
      </c>
      <c r="BL150" s="13" t="s">
        <v>211</v>
      </c>
      <c r="BM150" s="147" t="s">
        <v>1861</v>
      </c>
    </row>
    <row r="151" spans="2:65" s="1" customFormat="1" ht="16.5" customHeight="1">
      <c r="B151" s="28"/>
      <c r="C151" s="135" t="s">
        <v>419</v>
      </c>
      <c r="D151" s="135" t="s">
        <v>136</v>
      </c>
      <c r="E151" s="136" t="s">
        <v>1862</v>
      </c>
      <c r="F151" s="137" t="s">
        <v>1863</v>
      </c>
      <c r="G151" s="138" t="s">
        <v>263</v>
      </c>
      <c r="H151" s="139">
        <v>142</v>
      </c>
      <c r="I151" s="140"/>
      <c r="J151" s="141">
        <f t="shared" si="10"/>
        <v>0</v>
      </c>
      <c r="K151" s="142"/>
      <c r="L151" s="28"/>
      <c r="M151" s="143" t="s">
        <v>1</v>
      </c>
      <c r="N151" s="144" t="s">
        <v>40</v>
      </c>
      <c r="P151" s="145">
        <f t="shared" si="11"/>
        <v>0</v>
      </c>
      <c r="Q151" s="145">
        <v>2.126E-5</v>
      </c>
      <c r="R151" s="145">
        <f t="shared" si="12"/>
        <v>3.01892E-3</v>
      </c>
      <c r="S151" s="145">
        <v>0</v>
      </c>
      <c r="T151" s="146">
        <f t="shared" si="13"/>
        <v>0</v>
      </c>
      <c r="AR151" s="147" t="s">
        <v>211</v>
      </c>
      <c r="AT151" s="147" t="s">
        <v>136</v>
      </c>
      <c r="AU151" s="147" t="s">
        <v>141</v>
      </c>
      <c r="AY151" s="13" t="s">
        <v>133</v>
      </c>
      <c r="BE151" s="148">
        <f t="shared" si="14"/>
        <v>0</v>
      </c>
      <c r="BF151" s="148">
        <f t="shared" si="15"/>
        <v>0</v>
      </c>
      <c r="BG151" s="148">
        <f t="shared" si="16"/>
        <v>0</v>
      </c>
      <c r="BH151" s="148">
        <f t="shared" si="17"/>
        <v>0</v>
      </c>
      <c r="BI151" s="148">
        <f t="shared" si="18"/>
        <v>0</v>
      </c>
      <c r="BJ151" s="13" t="s">
        <v>141</v>
      </c>
      <c r="BK151" s="148">
        <f t="shared" si="19"/>
        <v>0</v>
      </c>
      <c r="BL151" s="13" t="s">
        <v>211</v>
      </c>
      <c r="BM151" s="147" t="s">
        <v>1864</v>
      </c>
    </row>
    <row r="152" spans="2:65" s="1" customFormat="1" ht="37.9" customHeight="1">
      <c r="B152" s="28"/>
      <c r="C152" s="149" t="s">
        <v>140</v>
      </c>
      <c r="D152" s="149" t="s">
        <v>161</v>
      </c>
      <c r="E152" s="150" t="s">
        <v>1865</v>
      </c>
      <c r="F152" s="151" t="s">
        <v>1866</v>
      </c>
      <c r="G152" s="152" t="s">
        <v>263</v>
      </c>
      <c r="H152" s="153">
        <v>142</v>
      </c>
      <c r="I152" s="154"/>
      <c r="J152" s="155">
        <f t="shared" si="10"/>
        <v>0</v>
      </c>
      <c r="K152" s="156"/>
      <c r="L152" s="157"/>
      <c r="M152" s="158" t="s">
        <v>1</v>
      </c>
      <c r="N152" s="159" t="s">
        <v>40</v>
      </c>
      <c r="P152" s="145">
        <f t="shared" si="11"/>
        <v>0</v>
      </c>
      <c r="Q152" s="145">
        <v>2.5000000000000001E-4</v>
      </c>
      <c r="R152" s="145">
        <f t="shared" si="12"/>
        <v>3.5500000000000004E-2</v>
      </c>
      <c r="S152" s="145">
        <v>0</v>
      </c>
      <c r="T152" s="146">
        <f t="shared" si="13"/>
        <v>0</v>
      </c>
      <c r="AR152" s="147" t="s">
        <v>216</v>
      </c>
      <c r="AT152" s="147" t="s">
        <v>161</v>
      </c>
      <c r="AU152" s="147" t="s">
        <v>141</v>
      </c>
      <c r="AY152" s="13" t="s">
        <v>133</v>
      </c>
      <c r="BE152" s="148">
        <f t="shared" si="14"/>
        <v>0</v>
      </c>
      <c r="BF152" s="148">
        <f t="shared" si="15"/>
        <v>0</v>
      </c>
      <c r="BG152" s="148">
        <f t="shared" si="16"/>
        <v>0</v>
      </c>
      <c r="BH152" s="148">
        <f t="shared" si="17"/>
        <v>0</v>
      </c>
      <c r="BI152" s="148">
        <f t="shared" si="18"/>
        <v>0</v>
      </c>
      <c r="BJ152" s="13" t="s">
        <v>141</v>
      </c>
      <c r="BK152" s="148">
        <f t="shared" si="19"/>
        <v>0</v>
      </c>
      <c r="BL152" s="13" t="s">
        <v>211</v>
      </c>
      <c r="BM152" s="147" t="s">
        <v>1867</v>
      </c>
    </row>
    <row r="153" spans="2:65" s="1" customFormat="1" ht="16.5" customHeight="1">
      <c r="B153" s="28"/>
      <c r="C153" s="135" t="s">
        <v>82</v>
      </c>
      <c r="D153" s="135" t="s">
        <v>136</v>
      </c>
      <c r="E153" s="136" t="s">
        <v>1868</v>
      </c>
      <c r="F153" s="137" t="s">
        <v>1869</v>
      </c>
      <c r="G153" s="138" t="s">
        <v>263</v>
      </c>
      <c r="H153" s="139">
        <v>142</v>
      </c>
      <c r="I153" s="140"/>
      <c r="J153" s="141">
        <f t="shared" si="10"/>
        <v>0</v>
      </c>
      <c r="K153" s="142"/>
      <c r="L153" s="28"/>
      <c r="M153" s="143" t="s">
        <v>1</v>
      </c>
      <c r="N153" s="144" t="s">
        <v>40</v>
      </c>
      <c r="P153" s="145">
        <f t="shared" si="11"/>
        <v>0</v>
      </c>
      <c r="Q153" s="145">
        <v>0</v>
      </c>
      <c r="R153" s="145">
        <f t="shared" si="12"/>
        <v>0</v>
      </c>
      <c r="S153" s="145">
        <v>0</v>
      </c>
      <c r="T153" s="146">
        <f t="shared" si="13"/>
        <v>0</v>
      </c>
      <c r="AR153" s="147" t="s">
        <v>211</v>
      </c>
      <c r="AT153" s="147" t="s">
        <v>136</v>
      </c>
      <c r="AU153" s="147" t="s">
        <v>141</v>
      </c>
      <c r="AY153" s="13" t="s">
        <v>133</v>
      </c>
      <c r="BE153" s="148">
        <f t="shared" si="14"/>
        <v>0</v>
      </c>
      <c r="BF153" s="148">
        <f t="shared" si="15"/>
        <v>0</v>
      </c>
      <c r="BG153" s="148">
        <f t="shared" si="16"/>
        <v>0</v>
      </c>
      <c r="BH153" s="148">
        <f t="shared" si="17"/>
        <v>0</v>
      </c>
      <c r="BI153" s="148">
        <f t="shared" si="18"/>
        <v>0</v>
      </c>
      <c r="BJ153" s="13" t="s">
        <v>141</v>
      </c>
      <c r="BK153" s="148">
        <f t="shared" si="19"/>
        <v>0</v>
      </c>
      <c r="BL153" s="13" t="s">
        <v>211</v>
      </c>
      <c r="BM153" s="147" t="s">
        <v>1870</v>
      </c>
    </row>
    <row r="154" spans="2:65" s="1" customFormat="1" ht="16.5" customHeight="1">
      <c r="B154" s="28"/>
      <c r="C154" s="149" t="s">
        <v>141</v>
      </c>
      <c r="D154" s="149" t="s">
        <v>161</v>
      </c>
      <c r="E154" s="150" t="s">
        <v>1871</v>
      </c>
      <c r="F154" s="151" t="s">
        <v>1872</v>
      </c>
      <c r="G154" s="152" t="s">
        <v>263</v>
      </c>
      <c r="H154" s="153">
        <v>142</v>
      </c>
      <c r="I154" s="154"/>
      <c r="J154" s="155">
        <f t="shared" si="10"/>
        <v>0</v>
      </c>
      <c r="K154" s="156"/>
      <c r="L154" s="157"/>
      <c r="M154" s="158" t="s">
        <v>1</v>
      </c>
      <c r="N154" s="159" t="s">
        <v>40</v>
      </c>
      <c r="P154" s="145">
        <f t="shared" si="11"/>
        <v>0</v>
      </c>
      <c r="Q154" s="145">
        <v>2.2000000000000001E-4</v>
      </c>
      <c r="R154" s="145">
        <f t="shared" si="12"/>
        <v>3.124E-2</v>
      </c>
      <c r="S154" s="145">
        <v>0</v>
      </c>
      <c r="T154" s="146">
        <f t="shared" si="13"/>
        <v>0</v>
      </c>
      <c r="AR154" s="147" t="s">
        <v>216</v>
      </c>
      <c r="AT154" s="147" t="s">
        <v>161</v>
      </c>
      <c r="AU154" s="147" t="s">
        <v>141</v>
      </c>
      <c r="AY154" s="13" t="s">
        <v>133</v>
      </c>
      <c r="BE154" s="148">
        <f t="shared" si="14"/>
        <v>0</v>
      </c>
      <c r="BF154" s="148">
        <f t="shared" si="15"/>
        <v>0</v>
      </c>
      <c r="BG154" s="148">
        <f t="shared" si="16"/>
        <v>0</v>
      </c>
      <c r="BH154" s="148">
        <f t="shared" si="17"/>
        <v>0</v>
      </c>
      <c r="BI154" s="148">
        <f t="shared" si="18"/>
        <v>0</v>
      </c>
      <c r="BJ154" s="13" t="s">
        <v>141</v>
      </c>
      <c r="BK154" s="148">
        <f t="shared" si="19"/>
        <v>0</v>
      </c>
      <c r="BL154" s="13" t="s">
        <v>211</v>
      </c>
      <c r="BM154" s="147" t="s">
        <v>1873</v>
      </c>
    </row>
    <row r="155" spans="2:65" s="1" customFormat="1" ht="16.5" customHeight="1">
      <c r="B155" s="28"/>
      <c r="C155" s="135" t="s">
        <v>426</v>
      </c>
      <c r="D155" s="135" t="s">
        <v>136</v>
      </c>
      <c r="E155" s="136" t="s">
        <v>1160</v>
      </c>
      <c r="F155" s="137" t="s">
        <v>1874</v>
      </c>
      <c r="G155" s="138" t="s">
        <v>263</v>
      </c>
      <c r="H155" s="139">
        <v>142</v>
      </c>
      <c r="I155" s="140"/>
      <c r="J155" s="141">
        <f t="shared" si="10"/>
        <v>0</v>
      </c>
      <c r="K155" s="142"/>
      <c r="L155" s="28"/>
      <c r="M155" s="143" t="s">
        <v>1</v>
      </c>
      <c r="N155" s="144" t="s">
        <v>40</v>
      </c>
      <c r="P155" s="145">
        <f t="shared" si="11"/>
        <v>0</v>
      </c>
      <c r="Q155" s="145">
        <v>4.1999999999999996E-6</v>
      </c>
      <c r="R155" s="145">
        <f t="shared" si="12"/>
        <v>5.9639999999999997E-4</v>
      </c>
      <c r="S155" s="145">
        <v>0</v>
      </c>
      <c r="T155" s="146">
        <f t="shared" si="13"/>
        <v>0</v>
      </c>
      <c r="AR155" s="147" t="s">
        <v>211</v>
      </c>
      <c r="AT155" s="147" t="s">
        <v>136</v>
      </c>
      <c r="AU155" s="147" t="s">
        <v>141</v>
      </c>
      <c r="AY155" s="13" t="s">
        <v>133</v>
      </c>
      <c r="BE155" s="148">
        <f t="shared" si="14"/>
        <v>0</v>
      </c>
      <c r="BF155" s="148">
        <f t="shared" si="15"/>
        <v>0</v>
      </c>
      <c r="BG155" s="148">
        <f t="shared" si="16"/>
        <v>0</v>
      </c>
      <c r="BH155" s="148">
        <f t="shared" si="17"/>
        <v>0</v>
      </c>
      <c r="BI155" s="148">
        <f t="shared" si="18"/>
        <v>0</v>
      </c>
      <c r="BJ155" s="13" t="s">
        <v>141</v>
      </c>
      <c r="BK155" s="148">
        <f t="shared" si="19"/>
        <v>0</v>
      </c>
      <c r="BL155" s="13" t="s">
        <v>211</v>
      </c>
      <c r="BM155" s="147" t="s">
        <v>1875</v>
      </c>
    </row>
    <row r="156" spans="2:65" s="1" customFormat="1" ht="24.2" customHeight="1">
      <c r="B156" s="28"/>
      <c r="C156" s="149" t="s">
        <v>430</v>
      </c>
      <c r="D156" s="149" t="s">
        <v>161</v>
      </c>
      <c r="E156" s="150" t="s">
        <v>1876</v>
      </c>
      <c r="F156" s="151" t="s">
        <v>1877</v>
      </c>
      <c r="G156" s="152" t="s">
        <v>263</v>
      </c>
      <c r="H156" s="153">
        <v>136</v>
      </c>
      <c r="I156" s="154"/>
      <c r="J156" s="155">
        <f t="shared" si="10"/>
        <v>0</v>
      </c>
      <c r="K156" s="156"/>
      <c r="L156" s="157"/>
      <c r="M156" s="158" t="s">
        <v>1</v>
      </c>
      <c r="N156" s="159" t="s">
        <v>40</v>
      </c>
      <c r="P156" s="145">
        <f t="shared" si="11"/>
        <v>0</v>
      </c>
      <c r="Q156" s="145">
        <v>1.8000000000000001E-4</v>
      </c>
      <c r="R156" s="145">
        <f t="shared" si="12"/>
        <v>2.4480000000000002E-2</v>
      </c>
      <c r="S156" s="145">
        <v>0</v>
      </c>
      <c r="T156" s="146">
        <f t="shared" si="13"/>
        <v>0</v>
      </c>
      <c r="AR156" s="147" t="s">
        <v>216</v>
      </c>
      <c r="AT156" s="147" t="s">
        <v>161</v>
      </c>
      <c r="AU156" s="147" t="s">
        <v>141</v>
      </c>
      <c r="AY156" s="13" t="s">
        <v>133</v>
      </c>
      <c r="BE156" s="148">
        <f t="shared" si="14"/>
        <v>0</v>
      </c>
      <c r="BF156" s="148">
        <f t="shared" si="15"/>
        <v>0</v>
      </c>
      <c r="BG156" s="148">
        <f t="shared" si="16"/>
        <v>0</v>
      </c>
      <c r="BH156" s="148">
        <f t="shared" si="17"/>
        <v>0</v>
      </c>
      <c r="BI156" s="148">
        <f t="shared" si="18"/>
        <v>0</v>
      </c>
      <c r="BJ156" s="13" t="s">
        <v>141</v>
      </c>
      <c r="BK156" s="148">
        <f t="shared" si="19"/>
        <v>0</v>
      </c>
      <c r="BL156" s="13" t="s">
        <v>211</v>
      </c>
      <c r="BM156" s="147" t="s">
        <v>1878</v>
      </c>
    </row>
    <row r="157" spans="2:65" s="1" customFormat="1" ht="24.2" customHeight="1">
      <c r="B157" s="28"/>
      <c r="C157" s="149" t="s">
        <v>434</v>
      </c>
      <c r="D157" s="149" t="s">
        <v>161</v>
      </c>
      <c r="E157" s="150" t="s">
        <v>1879</v>
      </c>
      <c r="F157" s="151" t="s">
        <v>1880</v>
      </c>
      <c r="G157" s="152" t="s">
        <v>263</v>
      </c>
      <c r="H157" s="153">
        <v>6</v>
      </c>
      <c r="I157" s="154"/>
      <c r="J157" s="155">
        <f t="shared" si="10"/>
        <v>0</v>
      </c>
      <c r="K157" s="156"/>
      <c r="L157" s="157"/>
      <c r="M157" s="158" t="s">
        <v>1</v>
      </c>
      <c r="N157" s="159" t="s">
        <v>40</v>
      </c>
      <c r="P157" s="145">
        <f t="shared" si="11"/>
        <v>0</v>
      </c>
      <c r="Q157" s="145">
        <v>2.4000000000000001E-4</v>
      </c>
      <c r="R157" s="145">
        <f t="shared" si="12"/>
        <v>1.4400000000000001E-3</v>
      </c>
      <c r="S157" s="145">
        <v>0</v>
      </c>
      <c r="T157" s="146">
        <f t="shared" si="13"/>
        <v>0</v>
      </c>
      <c r="AR157" s="147" t="s">
        <v>216</v>
      </c>
      <c r="AT157" s="147" t="s">
        <v>161</v>
      </c>
      <c r="AU157" s="147" t="s">
        <v>141</v>
      </c>
      <c r="AY157" s="13" t="s">
        <v>133</v>
      </c>
      <c r="BE157" s="148">
        <f t="shared" si="14"/>
        <v>0</v>
      </c>
      <c r="BF157" s="148">
        <f t="shared" si="15"/>
        <v>0</v>
      </c>
      <c r="BG157" s="148">
        <f t="shared" si="16"/>
        <v>0</v>
      </c>
      <c r="BH157" s="148">
        <f t="shared" si="17"/>
        <v>0</v>
      </c>
      <c r="BI157" s="148">
        <f t="shared" si="18"/>
        <v>0</v>
      </c>
      <c r="BJ157" s="13" t="s">
        <v>141</v>
      </c>
      <c r="BK157" s="148">
        <f t="shared" si="19"/>
        <v>0</v>
      </c>
      <c r="BL157" s="13" t="s">
        <v>211</v>
      </c>
      <c r="BM157" s="147" t="s">
        <v>1881</v>
      </c>
    </row>
    <row r="158" spans="2:65" s="1" customFormat="1" ht="16.5" customHeight="1">
      <c r="B158" s="28"/>
      <c r="C158" s="135" t="s">
        <v>211</v>
      </c>
      <c r="D158" s="135" t="s">
        <v>136</v>
      </c>
      <c r="E158" s="136" t="s">
        <v>1296</v>
      </c>
      <c r="F158" s="137" t="s">
        <v>1297</v>
      </c>
      <c r="G158" s="138" t="s">
        <v>150</v>
      </c>
      <c r="H158" s="139">
        <v>0.2</v>
      </c>
      <c r="I158" s="140"/>
      <c r="J158" s="141">
        <f t="shared" si="10"/>
        <v>0</v>
      </c>
      <c r="K158" s="142"/>
      <c r="L158" s="28"/>
      <c r="M158" s="143" t="s">
        <v>1</v>
      </c>
      <c r="N158" s="144" t="s">
        <v>40</v>
      </c>
      <c r="P158" s="145">
        <f t="shared" si="11"/>
        <v>0</v>
      </c>
      <c r="Q158" s="145">
        <v>0</v>
      </c>
      <c r="R158" s="145">
        <f t="shared" si="12"/>
        <v>0</v>
      </c>
      <c r="S158" s="145">
        <v>0</v>
      </c>
      <c r="T158" s="146">
        <f t="shared" si="13"/>
        <v>0</v>
      </c>
      <c r="AR158" s="147" t="s">
        <v>211</v>
      </c>
      <c r="AT158" s="147" t="s">
        <v>136</v>
      </c>
      <c r="AU158" s="147" t="s">
        <v>141</v>
      </c>
      <c r="AY158" s="13" t="s">
        <v>133</v>
      </c>
      <c r="BE158" s="148">
        <f t="shared" si="14"/>
        <v>0</v>
      </c>
      <c r="BF158" s="148">
        <f t="shared" si="15"/>
        <v>0</v>
      </c>
      <c r="BG158" s="148">
        <f t="shared" si="16"/>
        <v>0</v>
      </c>
      <c r="BH158" s="148">
        <f t="shared" si="17"/>
        <v>0</v>
      </c>
      <c r="BI158" s="148">
        <f t="shared" si="18"/>
        <v>0</v>
      </c>
      <c r="BJ158" s="13" t="s">
        <v>141</v>
      </c>
      <c r="BK158" s="148">
        <f t="shared" si="19"/>
        <v>0</v>
      </c>
      <c r="BL158" s="13" t="s">
        <v>211</v>
      </c>
      <c r="BM158" s="147" t="s">
        <v>1882</v>
      </c>
    </row>
    <row r="159" spans="2:65" s="1" customFormat="1" ht="24.2" customHeight="1">
      <c r="B159" s="28"/>
      <c r="C159" s="135" t="s">
        <v>1883</v>
      </c>
      <c r="D159" s="135" t="s">
        <v>136</v>
      </c>
      <c r="E159" s="136" t="s">
        <v>1300</v>
      </c>
      <c r="F159" s="137" t="s">
        <v>1301</v>
      </c>
      <c r="G159" s="138" t="s">
        <v>150</v>
      </c>
      <c r="H159" s="139">
        <v>0.19</v>
      </c>
      <c r="I159" s="140"/>
      <c r="J159" s="141">
        <f t="shared" si="10"/>
        <v>0</v>
      </c>
      <c r="K159" s="142"/>
      <c r="L159" s="28"/>
      <c r="M159" s="143" t="s">
        <v>1</v>
      </c>
      <c r="N159" s="144" t="s">
        <v>40</v>
      </c>
      <c r="P159" s="145">
        <f t="shared" si="11"/>
        <v>0</v>
      </c>
      <c r="Q159" s="145">
        <v>0</v>
      </c>
      <c r="R159" s="145">
        <f t="shared" si="12"/>
        <v>0</v>
      </c>
      <c r="S159" s="145">
        <v>0</v>
      </c>
      <c r="T159" s="146">
        <f t="shared" si="13"/>
        <v>0</v>
      </c>
      <c r="AR159" s="147" t="s">
        <v>211</v>
      </c>
      <c r="AT159" s="147" t="s">
        <v>136</v>
      </c>
      <c r="AU159" s="147" t="s">
        <v>141</v>
      </c>
      <c r="AY159" s="13" t="s">
        <v>133</v>
      </c>
      <c r="BE159" s="148">
        <f t="shared" si="14"/>
        <v>0</v>
      </c>
      <c r="BF159" s="148">
        <f t="shared" si="15"/>
        <v>0</v>
      </c>
      <c r="BG159" s="148">
        <f t="shared" si="16"/>
        <v>0</v>
      </c>
      <c r="BH159" s="148">
        <f t="shared" si="17"/>
        <v>0</v>
      </c>
      <c r="BI159" s="148">
        <f t="shared" si="18"/>
        <v>0</v>
      </c>
      <c r="BJ159" s="13" t="s">
        <v>141</v>
      </c>
      <c r="BK159" s="148">
        <f t="shared" si="19"/>
        <v>0</v>
      </c>
      <c r="BL159" s="13" t="s">
        <v>211</v>
      </c>
      <c r="BM159" s="147" t="s">
        <v>1884</v>
      </c>
    </row>
    <row r="160" spans="2:65" s="11" customFormat="1" ht="22.9" customHeight="1">
      <c r="B160" s="123"/>
      <c r="D160" s="124" t="s">
        <v>73</v>
      </c>
      <c r="E160" s="133" t="s">
        <v>1303</v>
      </c>
      <c r="F160" s="133" t="s">
        <v>1304</v>
      </c>
      <c r="I160" s="126"/>
      <c r="J160" s="134">
        <f>BK160</f>
        <v>0</v>
      </c>
      <c r="L160" s="123"/>
      <c r="M160" s="128"/>
      <c r="P160" s="129">
        <f>SUM(P161:P166)</f>
        <v>0</v>
      </c>
      <c r="R160" s="129">
        <f>SUM(R161:R166)</f>
        <v>0</v>
      </c>
      <c r="T160" s="130">
        <f>SUM(T161:T166)</f>
        <v>0</v>
      </c>
      <c r="AR160" s="124" t="s">
        <v>141</v>
      </c>
      <c r="AT160" s="131" t="s">
        <v>73</v>
      </c>
      <c r="AU160" s="131" t="s">
        <v>82</v>
      </c>
      <c r="AY160" s="124" t="s">
        <v>133</v>
      </c>
      <c r="BK160" s="132">
        <f>SUM(BK161:BK166)</f>
        <v>0</v>
      </c>
    </row>
    <row r="161" spans="2:65" s="1" customFormat="1" ht="24.2" customHeight="1">
      <c r="B161" s="28"/>
      <c r="C161" s="135" t="s">
        <v>1406</v>
      </c>
      <c r="D161" s="135" t="s">
        <v>136</v>
      </c>
      <c r="E161" s="136" t="s">
        <v>1885</v>
      </c>
      <c r="F161" s="137" t="s">
        <v>1886</v>
      </c>
      <c r="G161" s="138" t="s">
        <v>263</v>
      </c>
      <c r="H161" s="139">
        <v>142</v>
      </c>
      <c r="I161" s="140"/>
      <c r="J161" s="141">
        <f t="shared" ref="J161:J166" si="20">ROUND(I161*H161,2)</f>
        <v>0</v>
      </c>
      <c r="K161" s="142"/>
      <c r="L161" s="28"/>
      <c r="M161" s="143" t="s">
        <v>1</v>
      </c>
      <c r="N161" s="144" t="s">
        <v>40</v>
      </c>
      <c r="P161" s="145">
        <f t="shared" ref="P161:P166" si="21">O161*H161</f>
        <v>0</v>
      </c>
      <c r="Q161" s="145">
        <v>0</v>
      </c>
      <c r="R161" s="145">
        <f t="shared" ref="R161:R166" si="22">Q161*H161</f>
        <v>0</v>
      </c>
      <c r="S161" s="145">
        <v>0</v>
      </c>
      <c r="T161" s="146">
        <f t="shared" ref="T161:T166" si="23">S161*H161</f>
        <v>0</v>
      </c>
      <c r="AR161" s="147" t="s">
        <v>211</v>
      </c>
      <c r="AT161" s="147" t="s">
        <v>136</v>
      </c>
      <c r="AU161" s="147" t="s">
        <v>141</v>
      </c>
      <c r="AY161" s="13" t="s">
        <v>133</v>
      </c>
      <c r="BE161" s="148">
        <f t="shared" ref="BE161:BE166" si="24">IF(N161="základná",J161,0)</f>
        <v>0</v>
      </c>
      <c r="BF161" s="148">
        <f t="shared" ref="BF161:BF166" si="25">IF(N161="znížená",J161,0)</f>
        <v>0</v>
      </c>
      <c r="BG161" s="148">
        <f t="shared" ref="BG161:BG166" si="26">IF(N161="zákl. prenesená",J161,0)</f>
        <v>0</v>
      </c>
      <c r="BH161" s="148">
        <f t="shared" ref="BH161:BH166" si="27">IF(N161="zníž. prenesená",J161,0)</f>
        <v>0</v>
      </c>
      <c r="BI161" s="148">
        <f t="shared" ref="BI161:BI166" si="28">IF(N161="nulová",J161,0)</f>
        <v>0</v>
      </c>
      <c r="BJ161" s="13" t="s">
        <v>141</v>
      </c>
      <c r="BK161" s="148">
        <f t="shared" ref="BK161:BK166" si="29">ROUND(I161*H161,2)</f>
        <v>0</v>
      </c>
      <c r="BL161" s="13" t="s">
        <v>211</v>
      </c>
      <c r="BM161" s="147" t="s">
        <v>1887</v>
      </c>
    </row>
    <row r="162" spans="2:65" s="1" customFormat="1" ht="24.2" customHeight="1">
      <c r="B162" s="28"/>
      <c r="C162" s="135" t="s">
        <v>1025</v>
      </c>
      <c r="D162" s="135" t="s">
        <v>136</v>
      </c>
      <c r="E162" s="136" t="s">
        <v>1888</v>
      </c>
      <c r="F162" s="137" t="s">
        <v>1889</v>
      </c>
      <c r="G162" s="138" t="s">
        <v>263</v>
      </c>
      <c r="H162" s="139">
        <v>142</v>
      </c>
      <c r="I162" s="140"/>
      <c r="J162" s="141">
        <f t="shared" si="20"/>
        <v>0</v>
      </c>
      <c r="K162" s="142"/>
      <c r="L162" s="28"/>
      <c r="M162" s="143" t="s">
        <v>1</v>
      </c>
      <c r="N162" s="144" t="s">
        <v>40</v>
      </c>
      <c r="P162" s="145">
        <f t="shared" si="21"/>
        <v>0</v>
      </c>
      <c r="Q162" s="145">
        <v>0</v>
      </c>
      <c r="R162" s="145">
        <f t="shared" si="22"/>
        <v>0</v>
      </c>
      <c r="S162" s="145">
        <v>0</v>
      </c>
      <c r="T162" s="146">
        <f t="shared" si="23"/>
        <v>0</v>
      </c>
      <c r="AR162" s="147" t="s">
        <v>211</v>
      </c>
      <c r="AT162" s="147" t="s">
        <v>136</v>
      </c>
      <c r="AU162" s="147" t="s">
        <v>141</v>
      </c>
      <c r="AY162" s="13" t="s">
        <v>133</v>
      </c>
      <c r="BE162" s="148">
        <f t="shared" si="24"/>
        <v>0</v>
      </c>
      <c r="BF162" s="148">
        <f t="shared" si="25"/>
        <v>0</v>
      </c>
      <c r="BG162" s="148">
        <f t="shared" si="26"/>
        <v>0</v>
      </c>
      <c r="BH162" s="148">
        <f t="shared" si="27"/>
        <v>0</v>
      </c>
      <c r="BI162" s="148">
        <f t="shared" si="28"/>
        <v>0</v>
      </c>
      <c r="BJ162" s="13" t="s">
        <v>141</v>
      </c>
      <c r="BK162" s="148">
        <f t="shared" si="29"/>
        <v>0</v>
      </c>
      <c r="BL162" s="13" t="s">
        <v>211</v>
      </c>
      <c r="BM162" s="147" t="s">
        <v>1890</v>
      </c>
    </row>
    <row r="163" spans="2:65" s="1" customFormat="1" ht="21.75" customHeight="1">
      <c r="B163" s="28"/>
      <c r="C163" s="135" t="s">
        <v>312</v>
      </c>
      <c r="D163" s="135" t="s">
        <v>136</v>
      </c>
      <c r="E163" s="136" t="s">
        <v>1891</v>
      </c>
      <c r="F163" s="137" t="s">
        <v>1892</v>
      </c>
      <c r="G163" s="138" t="s">
        <v>139</v>
      </c>
      <c r="H163" s="139">
        <v>7</v>
      </c>
      <c r="I163" s="140"/>
      <c r="J163" s="141">
        <f t="shared" si="20"/>
        <v>0</v>
      </c>
      <c r="K163" s="142"/>
      <c r="L163" s="28"/>
      <c r="M163" s="143" t="s">
        <v>1</v>
      </c>
      <c r="N163" s="144" t="s">
        <v>40</v>
      </c>
      <c r="P163" s="145">
        <f t="shared" si="21"/>
        <v>0</v>
      </c>
      <c r="Q163" s="145">
        <v>0</v>
      </c>
      <c r="R163" s="145">
        <f t="shared" si="22"/>
        <v>0</v>
      </c>
      <c r="S163" s="145">
        <v>0</v>
      </c>
      <c r="T163" s="146">
        <f t="shared" si="23"/>
        <v>0</v>
      </c>
      <c r="AR163" s="147" t="s">
        <v>211</v>
      </c>
      <c r="AT163" s="147" t="s">
        <v>136</v>
      </c>
      <c r="AU163" s="147" t="s">
        <v>141</v>
      </c>
      <c r="AY163" s="13" t="s">
        <v>133</v>
      </c>
      <c r="BE163" s="148">
        <f t="shared" si="24"/>
        <v>0</v>
      </c>
      <c r="BF163" s="148">
        <f t="shared" si="25"/>
        <v>0</v>
      </c>
      <c r="BG163" s="148">
        <f t="shared" si="26"/>
        <v>0</v>
      </c>
      <c r="BH163" s="148">
        <f t="shared" si="27"/>
        <v>0</v>
      </c>
      <c r="BI163" s="148">
        <f t="shared" si="28"/>
        <v>0</v>
      </c>
      <c r="BJ163" s="13" t="s">
        <v>141</v>
      </c>
      <c r="BK163" s="148">
        <f t="shared" si="29"/>
        <v>0</v>
      </c>
      <c r="BL163" s="13" t="s">
        <v>211</v>
      </c>
      <c r="BM163" s="147" t="s">
        <v>1893</v>
      </c>
    </row>
    <row r="164" spans="2:65" s="1" customFormat="1" ht="16.5" customHeight="1">
      <c r="B164" s="28"/>
      <c r="C164" s="135" t="s">
        <v>320</v>
      </c>
      <c r="D164" s="135" t="s">
        <v>136</v>
      </c>
      <c r="E164" s="136" t="s">
        <v>1894</v>
      </c>
      <c r="F164" s="137" t="s">
        <v>1895</v>
      </c>
      <c r="G164" s="138" t="s">
        <v>180</v>
      </c>
      <c r="H164" s="139">
        <v>1530</v>
      </c>
      <c r="I164" s="140"/>
      <c r="J164" s="141">
        <f t="shared" si="20"/>
        <v>0</v>
      </c>
      <c r="K164" s="142"/>
      <c r="L164" s="28"/>
      <c r="M164" s="143" t="s">
        <v>1</v>
      </c>
      <c r="N164" s="144" t="s">
        <v>40</v>
      </c>
      <c r="P164" s="145">
        <f t="shared" si="21"/>
        <v>0</v>
      </c>
      <c r="Q164" s="145">
        <v>0</v>
      </c>
      <c r="R164" s="145">
        <f t="shared" si="22"/>
        <v>0</v>
      </c>
      <c r="S164" s="145">
        <v>0</v>
      </c>
      <c r="T164" s="146">
        <f t="shared" si="23"/>
        <v>0</v>
      </c>
      <c r="AR164" s="147" t="s">
        <v>211</v>
      </c>
      <c r="AT164" s="147" t="s">
        <v>136</v>
      </c>
      <c r="AU164" s="147" t="s">
        <v>141</v>
      </c>
      <c r="AY164" s="13" t="s">
        <v>133</v>
      </c>
      <c r="BE164" s="148">
        <f t="shared" si="24"/>
        <v>0</v>
      </c>
      <c r="BF164" s="148">
        <f t="shared" si="25"/>
        <v>0</v>
      </c>
      <c r="BG164" s="148">
        <f t="shared" si="26"/>
        <v>0</v>
      </c>
      <c r="BH164" s="148">
        <f t="shared" si="27"/>
        <v>0</v>
      </c>
      <c r="BI164" s="148">
        <f t="shared" si="28"/>
        <v>0</v>
      </c>
      <c r="BJ164" s="13" t="s">
        <v>141</v>
      </c>
      <c r="BK164" s="148">
        <f t="shared" si="29"/>
        <v>0</v>
      </c>
      <c r="BL164" s="13" t="s">
        <v>211</v>
      </c>
      <c r="BM164" s="147" t="s">
        <v>1896</v>
      </c>
    </row>
    <row r="165" spans="2:65" s="1" customFormat="1" ht="24.2" customHeight="1">
      <c r="B165" s="28"/>
      <c r="C165" s="135" t="s">
        <v>164</v>
      </c>
      <c r="D165" s="135" t="s">
        <v>136</v>
      </c>
      <c r="E165" s="136" t="s">
        <v>1897</v>
      </c>
      <c r="F165" s="137" t="s">
        <v>1898</v>
      </c>
      <c r="G165" s="138" t="s">
        <v>139</v>
      </c>
      <c r="H165" s="139">
        <v>3.5</v>
      </c>
      <c r="I165" s="140"/>
      <c r="J165" s="141">
        <f t="shared" si="20"/>
        <v>0</v>
      </c>
      <c r="K165" s="142"/>
      <c r="L165" s="28"/>
      <c r="M165" s="143" t="s">
        <v>1</v>
      </c>
      <c r="N165" s="144" t="s">
        <v>40</v>
      </c>
      <c r="P165" s="145">
        <f t="shared" si="21"/>
        <v>0</v>
      </c>
      <c r="Q165" s="145">
        <v>0</v>
      </c>
      <c r="R165" s="145">
        <f t="shared" si="22"/>
        <v>0</v>
      </c>
      <c r="S165" s="145">
        <v>0</v>
      </c>
      <c r="T165" s="146">
        <f t="shared" si="23"/>
        <v>0</v>
      </c>
      <c r="AR165" s="147" t="s">
        <v>211</v>
      </c>
      <c r="AT165" s="147" t="s">
        <v>136</v>
      </c>
      <c r="AU165" s="147" t="s">
        <v>141</v>
      </c>
      <c r="AY165" s="13" t="s">
        <v>133</v>
      </c>
      <c r="BE165" s="148">
        <f t="shared" si="24"/>
        <v>0</v>
      </c>
      <c r="BF165" s="148">
        <f t="shared" si="25"/>
        <v>0</v>
      </c>
      <c r="BG165" s="148">
        <f t="shared" si="26"/>
        <v>0</v>
      </c>
      <c r="BH165" s="148">
        <f t="shared" si="27"/>
        <v>0</v>
      </c>
      <c r="BI165" s="148">
        <f t="shared" si="28"/>
        <v>0</v>
      </c>
      <c r="BJ165" s="13" t="s">
        <v>141</v>
      </c>
      <c r="BK165" s="148">
        <f t="shared" si="29"/>
        <v>0</v>
      </c>
      <c r="BL165" s="13" t="s">
        <v>211</v>
      </c>
      <c r="BM165" s="147" t="s">
        <v>1899</v>
      </c>
    </row>
    <row r="166" spans="2:65" s="1" customFormat="1" ht="16.5" customHeight="1">
      <c r="B166" s="28"/>
      <c r="C166" s="135" t="s">
        <v>466</v>
      </c>
      <c r="D166" s="135" t="s">
        <v>136</v>
      </c>
      <c r="E166" s="136" t="s">
        <v>1326</v>
      </c>
      <c r="F166" s="137" t="s">
        <v>1900</v>
      </c>
      <c r="G166" s="138" t="s">
        <v>139</v>
      </c>
      <c r="H166" s="139">
        <v>3.5</v>
      </c>
      <c r="I166" s="140"/>
      <c r="J166" s="141">
        <f t="shared" si="20"/>
        <v>0</v>
      </c>
      <c r="K166" s="142"/>
      <c r="L166" s="28"/>
      <c r="M166" s="143" t="s">
        <v>1</v>
      </c>
      <c r="N166" s="144" t="s">
        <v>40</v>
      </c>
      <c r="P166" s="145">
        <f t="shared" si="21"/>
        <v>0</v>
      </c>
      <c r="Q166" s="145">
        <v>0</v>
      </c>
      <c r="R166" s="145">
        <f t="shared" si="22"/>
        <v>0</v>
      </c>
      <c r="S166" s="145">
        <v>0</v>
      </c>
      <c r="T166" s="146">
        <f t="shared" si="23"/>
        <v>0</v>
      </c>
      <c r="AR166" s="147" t="s">
        <v>211</v>
      </c>
      <c r="AT166" s="147" t="s">
        <v>136</v>
      </c>
      <c r="AU166" s="147" t="s">
        <v>141</v>
      </c>
      <c r="AY166" s="13" t="s">
        <v>133</v>
      </c>
      <c r="BE166" s="148">
        <f t="shared" si="24"/>
        <v>0</v>
      </c>
      <c r="BF166" s="148">
        <f t="shared" si="25"/>
        <v>0</v>
      </c>
      <c r="BG166" s="148">
        <f t="shared" si="26"/>
        <v>0</v>
      </c>
      <c r="BH166" s="148">
        <f t="shared" si="27"/>
        <v>0</v>
      </c>
      <c r="BI166" s="148">
        <f t="shared" si="28"/>
        <v>0</v>
      </c>
      <c r="BJ166" s="13" t="s">
        <v>141</v>
      </c>
      <c r="BK166" s="148">
        <f t="shared" si="29"/>
        <v>0</v>
      </c>
      <c r="BL166" s="13" t="s">
        <v>211</v>
      </c>
      <c r="BM166" s="147" t="s">
        <v>1901</v>
      </c>
    </row>
    <row r="167" spans="2:65" s="11" customFormat="1" ht="22.9" customHeight="1">
      <c r="B167" s="123"/>
      <c r="D167" s="124" t="s">
        <v>73</v>
      </c>
      <c r="E167" s="133" t="s">
        <v>1759</v>
      </c>
      <c r="F167" s="133" t="s">
        <v>1760</v>
      </c>
      <c r="I167" s="126"/>
      <c r="J167" s="134">
        <f>BK167</f>
        <v>0</v>
      </c>
      <c r="L167" s="123"/>
      <c r="M167" s="128"/>
      <c r="P167" s="129">
        <f>P168</f>
        <v>0</v>
      </c>
      <c r="R167" s="129">
        <f>R168</f>
        <v>5.5999999999999994E-2</v>
      </c>
      <c r="T167" s="130">
        <f>T168</f>
        <v>0</v>
      </c>
      <c r="AR167" s="124" t="s">
        <v>141</v>
      </c>
      <c r="AT167" s="131" t="s">
        <v>73</v>
      </c>
      <c r="AU167" s="131" t="s">
        <v>82</v>
      </c>
      <c r="AY167" s="124" t="s">
        <v>133</v>
      </c>
      <c r="BK167" s="132">
        <f>BK168</f>
        <v>0</v>
      </c>
    </row>
    <row r="168" spans="2:65" s="1" customFormat="1" ht="24.2" customHeight="1">
      <c r="B168" s="28"/>
      <c r="C168" s="135" t="s">
        <v>182</v>
      </c>
      <c r="D168" s="135" t="s">
        <v>136</v>
      </c>
      <c r="E168" s="136" t="s">
        <v>1761</v>
      </c>
      <c r="F168" s="137" t="s">
        <v>1762</v>
      </c>
      <c r="G168" s="138" t="s">
        <v>1763</v>
      </c>
      <c r="H168" s="139">
        <v>400</v>
      </c>
      <c r="I168" s="140"/>
      <c r="J168" s="141">
        <f>ROUND(I168*H168,2)</f>
        <v>0</v>
      </c>
      <c r="K168" s="142"/>
      <c r="L168" s="28"/>
      <c r="M168" s="143" t="s">
        <v>1</v>
      </c>
      <c r="N168" s="144" t="s">
        <v>40</v>
      </c>
      <c r="P168" s="145">
        <f>O168*H168</f>
        <v>0</v>
      </c>
      <c r="Q168" s="145">
        <v>1.3999999999999999E-4</v>
      </c>
      <c r="R168" s="145">
        <f>Q168*H168</f>
        <v>5.5999999999999994E-2</v>
      </c>
      <c r="S168" s="145">
        <v>0</v>
      </c>
      <c r="T168" s="146">
        <f>S168*H168</f>
        <v>0</v>
      </c>
      <c r="AR168" s="147" t="s">
        <v>211</v>
      </c>
      <c r="AT168" s="147" t="s">
        <v>136</v>
      </c>
      <c r="AU168" s="147" t="s">
        <v>141</v>
      </c>
      <c r="AY168" s="13" t="s">
        <v>133</v>
      </c>
      <c r="BE168" s="148">
        <f>IF(N168="základná",J168,0)</f>
        <v>0</v>
      </c>
      <c r="BF168" s="148">
        <f>IF(N168="znížená",J168,0)</f>
        <v>0</v>
      </c>
      <c r="BG168" s="148">
        <f>IF(N168="zákl. prenesená",J168,0)</f>
        <v>0</v>
      </c>
      <c r="BH168" s="148">
        <f>IF(N168="zníž. prenesená",J168,0)</f>
        <v>0</v>
      </c>
      <c r="BI168" s="148">
        <f>IF(N168="nulová",J168,0)</f>
        <v>0</v>
      </c>
      <c r="BJ168" s="13" t="s">
        <v>141</v>
      </c>
      <c r="BK168" s="148">
        <f>ROUND(I168*H168,2)</f>
        <v>0</v>
      </c>
      <c r="BL168" s="13" t="s">
        <v>211</v>
      </c>
      <c r="BM168" s="147" t="s">
        <v>1902</v>
      </c>
    </row>
    <row r="169" spans="2:65" s="11" customFormat="1" ht="25.9" customHeight="1">
      <c r="B169" s="123"/>
      <c r="D169" s="124" t="s">
        <v>73</v>
      </c>
      <c r="E169" s="125" t="s">
        <v>161</v>
      </c>
      <c r="F169" s="125" t="s">
        <v>1419</v>
      </c>
      <c r="I169" s="126"/>
      <c r="J169" s="127">
        <f>BK169</f>
        <v>0</v>
      </c>
      <c r="L169" s="123"/>
      <c r="M169" s="128"/>
      <c r="P169" s="129">
        <v>0</v>
      </c>
      <c r="R169" s="129">
        <v>0</v>
      </c>
      <c r="T169" s="130">
        <v>0</v>
      </c>
      <c r="AR169" s="124" t="s">
        <v>419</v>
      </c>
      <c r="AT169" s="131" t="s">
        <v>73</v>
      </c>
      <c r="AU169" s="131" t="s">
        <v>74</v>
      </c>
      <c r="AY169" s="124" t="s">
        <v>133</v>
      </c>
      <c r="BK169" s="132">
        <v>0</v>
      </c>
    </row>
    <row r="170" spans="2:65" s="11" customFormat="1" ht="25.9" customHeight="1">
      <c r="B170" s="123"/>
      <c r="D170" s="124" t="s">
        <v>73</v>
      </c>
      <c r="E170" s="125" t="s">
        <v>1555</v>
      </c>
      <c r="F170" s="125" t="s">
        <v>1556</v>
      </c>
      <c r="I170" s="126"/>
      <c r="J170" s="127">
        <f>BK170</f>
        <v>0</v>
      </c>
      <c r="L170" s="123"/>
      <c r="M170" s="128"/>
      <c r="P170" s="129">
        <f>P171</f>
        <v>0</v>
      </c>
      <c r="R170" s="129">
        <f>R171</f>
        <v>0</v>
      </c>
      <c r="T170" s="130">
        <f>T171</f>
        <v>0</v>
      </c>
      <c r="AR170" s="124" t="s">
        <v>140</v>
      </c>
      <c r="AT170" s="131" t="s">
        <v>73</v>
      </c>
      <c r="AU170" s="131" t="s">
        <v>74</v>
      </c>
      <c r="AY170" s="124" t="s">
        <v>133</v>
      </c>
      <c r="BK170" s="132">
        <f>BK171</f>
        <v>0</v>
      </c>
    </row>
    <row r="171" spans="2:65" s="1" customFormat="1" ht="24.2" customHeight="1">
      <c r="B171" s="28"/>
      <c r="C171" s="135" t="s">
        <v>1079</v>
      </c>
      <c r="D171" s="135" t="s">
        <v>136</v>
      </c>
      <c r="E171" s="136" t="s">
        <v>1563</v>
      </c>
      <c r="F171" s="137" t="s">
        <v>1903</v>
      </c>
      <c r="G171" s="138" t="s">
        <v>1560</v>
      </c>
      <c r="H171" s="139">
        <v>30</v>
      </c>
      <c r="I171" s="140"/>
      <c r="J171" s="141">
        <f>ROUND(I171*H171,2)</f>
        <v>0</v>
      </c>
      <c r="K171" s="142"/>
      <c r="L171" s="28"/>
      <c r="M171" s="143" t="s">
        <v>1</v>
      </c>
      <c r="N171" s="144" t="s">
        <v>40</v>
      </c>
      <c r="P171" s="145">
        <f>O171*H171</f>
        <v>0</v>
      </c>
      <c r="Q171" s="145">
        <v>0</v>
      </c>
      <c r="R171" s="145">
        <f>Q171*H171</f>
        <v>0</v>
      </c>
      <c r="S171" s="145">
        <v>0</v>
      </c>
      <c r="T171" s="146">
        <f>S171*H171</f>
        <v>0</v>
      </c>
      <c r="AR171" s="147" t="s">
        <v>1565</v>
      </c>
      <c r="AT171" s="147" t="s">
        <v>136</v>
      </c>
      <c r="AU171" s="147" t="s">
        <v>82</v>
      </c>
      <c r="AY171" s="13" t="s">
        <v>133</v>
      </c>
      <c r="BE171" s="148">
        <f>IF(N171="základná",J171,0)</f>
        <v>0</v>
      </c>
      <c r="BF171" s="148">
        <f>IF(N171="znížená",J171,0)</f>
        <v>0</v>
      </c>
      <c r="BG171" s="148">
        <f>IF(N171="zákl. prenesená",J171,0)</f>
        <v>0</v>
      </c>
      <c r="BH171" s="148">
        <f>IF(N171="zníž. prenesená",J171,0)</f>
        <v>0</v>
      </c>
      <c r="BI171" s="148">
        <f>IF(N171="nulová",J171,0)</f>
        <v>0</v>
      </c>
      <c r="BJ171" s="13" t="s">
        <v>141</v>
      </c>
      <c r="BK171" s="148">
        <f>ROUND(I171*H171,2)</f>
        <v>0</v>
      </c>
      <c r="BL171" s="13" t="s">
        <v>1565</v>
      </c>
      <c r="BM171" s="147" t="s">
        <v>1904</v>
      </c>
    </row>
    <row r="172" spans="2:65" s="11" customFormat="1" ht="25.9" customHeight="1">
      <c r="B172" s="123"/>
      <c r="D172" s="124" t="s">
        <v>73</v>
      </c>
      <c r="E172" s="125" t="s">
        <v>1567</v>
      </c>
      <c r="F172" s="125" t="s">
        <v>1568</v>
      </c>
      <c r="I172" s="126"/>
      <c r="J172" s="127">
        <f>BK172</f>
        <v>0</v>
      </c>
      <c r="L172" s="123"/>
      <c r="M172" s="128"/>
      <c r="P172" s="129">
        <f>SUM(P173:P175)</f>
        <v>0</v>
      </c>
      <c r="R172" s="129">
        <f>SUM(R173:R175)</f>
        <v>0</v>
      </c>
      <c r="T172" s="130">
        <f>SUM(T173:T175)</f>
        <v>0</v>
      </c>
      <c r="AR172" s="124" t="s">
        <v>426</v>
      </c>
      <c r="AT172" s="131" t="s">
        <v>73</v>
      </c>
      <c r="AU172" s="131" t="s">
        <v>74</v>
      </c>
      <c r="AY172" s="124" t="s">
        <v>133</v>
      </c>
      <c r="BK172" s="132">
        <f>SUM(BK173:BK175)</f>
        <v>0</v>
      </c>
    </row>
    <row r="173" spans="2:65" s="1" customFormat="1" ht="24.2" customHeight="1">
      <c r="B173" s="28"/>
      <c r="C173" s="135" t="s">
        <v>1083</v>
      </c>
      <c r="D173" s="135" t="s">
        <v>136</v>
      </c>
      <c r="E173" s="136" t="s">
        <v>1580</v>
      </c>
      <c r="F173" s="137" t="s">
        <v>1581</v>
      </c>
      <c r="G173" s="138" t="s">
        <v>1572</v>
      </c>
      <c r="H173" s="139">
        <v>1500</v>
      </c>
      <c r="I173" s="140"/>
      <c r="J173" s="141">
        <f>ROUND(I173*H173,2)</f>
        <v>0</v>
      </c>
      <c r="K173" s="142"/>
      <c r="L173" s="28"/>
      <c r="M173" s="143" t="s">
        <v>1</v>
      </c>
      <c r="N173" s="144" t="s">
        <v>40</v>
      </c>
      <c r="P173" s="145">
        <f>O173*H173</f>
        <v>0</v>
      </c>
      <c r="Q173" s="145">
        <v>0</v>
      </c>
      <c r="R173" s="145">
        <f>Q173*H173</f>
        <v>0</v>
      </c>
      <c r="S173" s="145">
        <v>0</v>
      </c>
      <c r="T173" s="146">
        <f>S173*H173</f>
        <v>0</v>
      </c>
      <c r="AR173" s="147" t="s">
        <v>1573</v>
      </c>
      <c r="AT173" s="147" t="s">
        <v>136</v>
      </c>
      <c r="AU173" s="147" t="s">
        <v>82</v>
      </c>
      <c r="AY173" s="13" t="s">
        <v>133</v>
      </c>
      <c r="BE173" s="148">
        <f>IF(N173="základná",J173,0)</f>
        <v>0</v>
      </c>
      <c r="BF173" s="148">
        <f>IF(N173="znížená",J173,0)</f>
        <v>0</v>
      </c>
      <c r="BG173" s="148">
        <f>IF(N173="zákl. prenesená",J173,0)</f>
        <v>0</v>
      </c>
      <c r="BH173" s="148">
        <f>IF(N173="zníž. prenesená",J173,0)</f>
        <v>0</v>
      </c>
      <c r="BI173" s="148">
        <f>IF(N173="nulová",J173,0)</f>
        <v>0</v>
      </c>
      <c r="BJ173" s="13" t="s">
        <v>141</v>
      </c>
      <c r="BK173" s="148">
        <f>ROUND(I173*H173,2)</f>
        <v>0</v>
      </c>
      <c r="BL173" s="13" t="s">
        <v>1573</v>
      </c>
      <c r="BM173" s="147" t="s">
        <v>1905</v>
      </c>
    </row>
    <row r="174" spans="2:65" s="1" customFormat="1" ht="24.2" customHeight="1">
      <c r="B174" s="28"/>
      <c r="C174" s="135" t="s">
        <v>1313</v>
      </c>
      <c r="D174" s="135" t="s">
        <v>136</v>
      </c>
      <c r="E174" s="136" t="s">
        <v>1906</v>
      </c>
      <c r="F174" s="137" t="s">
        <v>1907</v>
      </c>
      <c r="G174" s="138" t="s">
        <v>1572</v>
      </c>
      <c r="H174" s="139">
        <v>1420</v>
      </c>
      <c r="I174" s="140"/>
      <c r="J174" s="141">
        <f>ROUND(I174*H174,2)</f>
        <v>0</v>
      </c>
      <c r="K174" s="142"/>
      <c r="L174" s="28"/>
      <c r="M174" s="143" t="s">
        <v>1</v>
      </c>
      <c r="N174" s="144" t="s">
        <v>40</v>
      </c>
      <c r="P174" s="145">
        <f>O174*H174</f>
        <v>0</v>
      </c>
      <c r="Q174" s="145">
        <v>0</v>
      </c>
      <c r="R174" s="145">
        <f>Q174*H174</f>
        <v>0</v>
      </c>
      <c r="S174" s="145">
        <v>0</v>
      </c>
      <c r="T174" s="146">
        <f>S174*H174</f>
        <v>0</v>
      </c>
      <c r="AR174" s="147" t="s">
        <v>1573</v>
      </c>
      <c r="AT174" s="147" t="s">
        <v>136</v>
      </c>
      <c r="AU174" s="147" t="s">
        <v>82</v>
      </c>
      <c r="AY174" s="13" t="s">
        <v>133</v>
      </c>
      <c r="BE174" s="148">
        <f>IF(N174="základná",J174,0)</f>
        <v>0</v>
      </c>
      <c r="BF174" s="148">
        <f>IF(N174="znížená",J174,0)</f>
        <v>0</v>
      </c>
      <c r="BG174" s="148">
        <f>IF(N174="zákl. prenesená",J174,0)</f>
        <v>0</v>
      </c>
      <c r="BH174" s="148">
        <f>IF(N174="zníž. prenesená",J174,0)</f>
        <v>0</v>
      </c>
      <c r="BI174" s="148">
        <f>IF(N174="nulová",J174,0)</f>
        <v>0</v>
      </c>
      <c r="BJ174" s="13" t="s">
        <v>141</v>
      </c>
      <c r="BK174" s="148">
        <f>ROUND(I174*H174,2)</f>
        <v>0</v>
      </c>
      <c r="BL174" s="13" t="s">
        <v>1573</v>
      </c>
      <c r="BM174" s="147" t="s">
        <v>1908</v>
      </c>
    </row>
    <row r="175" spans="2:65" s="1" customFormat="1" ht="44.25" customHeight="1">
      <c r="B175" s="28"/>
      <c r="C175" s="135" t="s">
        <v>1317</v>
      </c>
      <c r="D175" s="135" t="s">
        <v>136</v>
      </c>
      <c r="E175" s="136" t="s">
        <v>1909</v>
      </c>
      <c r="F175" s="137" t="s">
        <v>1910</v>
      </c>
      <c r="G175" s="138" t="s">
        <v>1572</v>
      </c>
      <c r="H175" s="139">
        <v>1</v>
      </c>
      <c r="I175" s="140"/>
      <c r="J175" s="141">
        <f>ROUND(I175*H175,2)</f>
        <v>0</v>
      </c>
      <c r="K175" s="142"/>
      <c r="L175" s="28"/>
      <c r="M175" s="161" t="s">
        <v>1</v>
      </c>
      <c r="N175" s="162" t="s">
        <v>40</v>
      </c>
      <c r="O175" s="163"/>
      <c r="P175" s="164">
        <f>O175*H175</f>
        <v>0</v>
      </c>
      <c r="Q175" s="164">
        <v>0</v>
      </c>
      <c r="R175" s="164">
        <f>Q175*H175</f>
        <v>0</v>
      </c>
      <c r="S175" s="164">
        <v>0</v>
      </c>
      <c r="T175" s="165">
        <f>S175*H175</f>
        <v>0</v>
      </c>
      <c r="AR175" s="147" t="s">
        <v>1573</v>
      </c>
      <c r="AT175" s="147" t="s">
        <v>136</v>
      </c>
      <c r="AU175" s="147" t="s">
        <v>82</v>
      </c>
      <c r="AY175" s="13" t="s">
        <v>133</v>
      </c>
      <c r="BE175" s="148">
        <f>IF(N175="základná",J175,0)</f>
        <v>0</v>
      </c>
      <c r="BF175" s="148">
        <f>IF(N175="znížená",J175,0)</f>
        <v>0</v>
      </c>
      <c r="BG175" s="148">
        <f>IF(N175="zákl. prenesená",J175,0)</f>
        <v>0</v>
      </c>
      <c r="BH175" s="148">
        <f>IF(N175="zníž. prenesená",J175,0)</f>
        <v>0</v>
      </c>
      <c r="BI175" s="148">
        <f>IF(N175="nulová",J175,0)</f>
        <v>0</v>
      </c>
      <c r="BJ175" s="13" t="s">
        <v>141</v>
      </c>
      <c r="BK175" s="148">
        <f>ROUND(I175*H175,2)</f>
        <v>0</v>
      </c>
      <c r="BL175" s="13" t="s">
        <v>1573</v>
      </c>
      <c r="BM175" s="147" t="s">
        <v>1911</v>
      </c>
    </row>
    <row r="176" spans="2:65" s="1" customFormat="1" ht="6.95" customHeight="1">
      <c r="B176" s="43"/>
      <c r="C176" s="44"/>
      <c r="D176" s="44"/>
      <c r="E176" s="44"/>
      <c r="F176" s="44"/>
      <c r="G176" s="44"/>
      <c r="H176" s="44"/>
      <c r="I176" s="44"/>
      <c r="J176" s="44"/>
      <c r="K176" s="44"/>
      <c r="L176" s="28"/>
    </row>
  </sheetData>
  <sheetProtection algorithmName="SHA-512" hashValue="TJVPyzM684MgjQRdIlom3u6Yiyr0CHOAx+YdO6HnkERdMwXDd+w7aJDwvVxDpYBFpZdYyDlC2IZIVzagKNNetA==" saltValue="wzQeoClf/A2QmVRq3nDf4spipBUdnngrTgWeGPFyTcBjWLBped9OfmzzTHjKweQIelrMXKXEud1PbPKjTyCoHQ==" spinCount="100000" sheet="1" objects="1" scenarios="1" formatColumns="0" formatRows="0" autoFilter="0"/>
  <autoFilter ref="C126:K175" xr:uid="{00000000-0009-0000-0000-000003000000}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8</vt:i4>
      </vt:variant>
    </vt:vector>
  </HeadingPairs>
  <TitlesOfParts>
    <vt:vector size="12" baseType="lpstr">
      <vt:lpstr>Rekapitulácia stavby</vt:lpstr>
      <vt:lpstr>SO 02 - Kotolňa - ústredn...</vt:lpstr>
      <vt:lpstr>SO 02.150 - Kotolňa - ply...</vt:lpstr>
      <vt:lpstr>SO-02.130 - Vyregulovanie...</vt:lpstr>
      <vt:lpstr>'Rekapitulácia stavby'!Názvy_tlače</vt:lpstr>
      <vt:lpstr>'SO 02 - Kotolňa - ústredn...'!Názvy_tlače</vt:lpstr>
      <vt:lpstr>'SO 02.150 - Kotolňa - ply...'!Názvy_tlače</vt:lpstr>
      <vt:lpstr>'SO-02.130 - Vyregulovanie...'!Názvy_tlače</vt:lpstr>
      <vt:lpstr>'Rekapitulácia stavby'!Oblasť_tlače</vt:lpstr>
      <vt:lpstr>'SO 02 - Kotolňa - ústredn...'!Oblasť_tlače</vt:lpstr>
      <vt:lpstr>'SO 02.150 - Kotolňa - ply...'!Oblasť_tlače</vt:lpstr>
      <vt:lpstr>'SO-02.130 - Vyregulovanie...'!Oblasť_tlače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POOL-VM\Uzivatel</dc:creator>
  <cp:lastModifiedBy>Gerö Marek</cp:lastModifiedBy>
  <dcterms:created xsi:type="dcterms:W3CDTF">2023-09-07T07:13:19Z</dcterms:created>
  <dcterms:modified xsi:type="dcterms:W3CDTF">2023-11-21T10:28:48Z</dcterms:modified>
</cp:coreProperties>
</file>